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32" windowWidth="12240" windowHeight="7176" activeTab="9"/>
  </bookViews>
  <sheets>
    <sheet name="Taxes" sheetId="1" r:id="rId1"/>
    <sheet name="fees" sheetId="2" r:id="rId2"/>
    <sheet name="Licences" sheetId="3" r:id="rId3"/>
    <sheet name="Earnings" sheetId="4" r:id="rId4"/>
    <sheet name="Sales" sheetId="5" r:id="rId5"/>
    <sheet name="RentGB" sheetId="6" r:id="rId6"/>
    <sheet name="Sheet4" sheetId="7" r:id="rId7"/>
    <sheet name="Sheet2" sheetId="8" r:id="rId8"/>
    <sheet name="Sheet3" sheetId="9" r:id="rId9"/>
    <sheet name="RentLands" sheetId="10" r:id="rId10"/>
    <sheet name="Summary" sheetId="11" r:id="rId11"/>
    <sheet name="Sheet5" sheetId="12" r:id="rId12"/>
    <sheet name="Sheet6" sheetId="13" r:id="rId13"/>
    <sheet name="Sheet1" sheetId="14" state="hidden" r:id="rId14"/>
  </sheets>
  <definedNames>
    <definedName name="_xlnm._FilterDatabase" localSheetId="1" hidden="1">'fees'!$D$4:$D$221</definedName>
    <definedName name="_xlnm.Print_Area" localSheetId="0">'Taxes'!$A$1:$J$21</definedName>
  </definedNames>
  <calcPr fullCalcOnLoad="1"/>
</workbook>
</file>

<file path=xl/sharedStrings.xml><?xml version="1.0" encoding="utf-8"?>
<sst xmlns="http://schemas.openxmlformats.org/spreadsheetml/2006/main" count="941" uniqueCount="357">
  <si>
    <t xml:space="preserve"> </t>
  </si>
  <si>
    <t>TOTAL</t>
  </si>
  <si>
    <t>MINISTRY OF JUSTICE</t>
  </si>
  <si>
    <t>SHARIA COURT OF APPEAL</t>
  </si>
  <si>
    <t>DETAILS OF</t>
  </si>
  <si>
    <t xml:space="preserve"> REVENUE</t>
  </si>
  <si>
    <t>NISEPA</t>
  </si>
  <si>
    <t>Day care center fee</t>
  </si>
  <si>
    <t>RUWATSAN</t>
  </si>
  <si>
    <t>Court fines</t>
  </si>
  <si>
    <t>Declaration of age</t>
  </si>
  <si>
    <t>Reg of dealers on Agro Chemicals</t>
  </si>
  <si>
    <t>Search fees</t>
  </si>
  <si>
    <t>Processing fees</t>
  </si>
  <si>
    <t>Consent fees</t>
  </si>
  <si>
    <t>Consent forms</t>
  </si>
  <si>
    <t>Grading chemicals fees</t>
  </si>
  <si>
    <t>Audit inspection fees</t>
  </si>
  <si>
    <t>Registration of motor vehicles</t>
  </si>
  <si>
    <t>Development levy</t>
  </si>
  <si>
    <t xml:space="preserve">Collection of tender fees </t>
  </si>
  <si>
    <t>SPORTS COUNCIL</t>
  </si>
  <si>
    <t>Stadium gate fees</t>
  </si>
  <si>
    <t>Players transfer fee (National)</t>
  </si>
  <si>
    <t>HOUSING CORPORATION</t>
  </si>
  <si>
    <t>SHARIA COURT DIVISION</t>
  </si>
  <si>
    <t>Court fees</t>
  </si>
  <si>
    <t>Decleration of Age</t>
  </si>
  <si>
    <t>Registration of Consultants</t>
  </si>
  <si>
    <t>Medical Record</t>
  </si>
  <si>
    <t>Radiology</t>
  </si>
  <si>
    <t>Theater</t>
  </si>
  <si>
    <t>Dressing (Wound)</t>
  </si>
  <si>
    <t>Accommodation</t>
  </si>
  <si>
    <t>Pharmacy</t>
  </si>
  <si>
    <t>Mortuary</t>
  </si>
  <si>
    <t>Obstretics and Gynicology</t>
  </si>
  <si>
    <t>Dialysis Services</t>
  </si>
  <si>
    <t>REVENUE CONTROL CODE</t>
  </si>
  <si>
    <t>ECONOMIC LINE ITEM CODE</t>
  </si>
  <si>
    <t>Ear Nose Throat (ENT)</t>
  </si>
  <si>
    <t>Entity Code</t>
  </si>
  <si>
    <t>Control Code</t>
  </si>
  <si>
    <t>Economic Code</t>
  </si>
  <si>
    <t>DETAILS OF REVENUE</t>
  </si>
  <si>
    <t>Pay as you Earn</t>
  </si>
  <si>
    <t>Stamp duty</t>
  </si>
  <si>
    <t>Capital Gain Tax</t>
  </si>
  <si>
    <t>S.S.G OFFICE</t>
  </si>
  <si>
    <t xml:space="preserve">V.I.O </t>
  </si>
  <si>
    <t>Earnings</t>
  </si>
  <si>
    <t>NSTA 25% to BIR</t>
  </si>
  <si>
    <t>NAMDA</t>
  </si>
  <si>
    <t xml:space="preserve">Plant operation </t>
  </si>
  <si>
    <t>Entity</t>
  </si>
  <si>
    <t>Actual Line Item</t>
  </si>
  <si>
    <t>RENT ON LAND AND OTHERS-GENERAL: 12090000</t>
  </si>
  <si>
    <t>DETAILS OF  REVENUE</t>
  </si>
  <si>
    <t>RENT ON GOVERNMENT BUILDINGS-GENERAL</t>
  </si>
  <si>
    <t>FINES AND FEES</t>
  </si>
  <si>
    <t>International Haj/Umrah</t>
  </si>
  <si>
    <t>Hotel Registration</t>
  </si>
  <si>
    <t>Tractor Hiring Scheme (THS)</t>
  </si>
  <si>
    <t>TUTION FEE (All tertiary Institutions)</t>
  </si>
  <si>
    <t xml:space="preserve">EDUCATION DEVELOPMENT LEVY </t>
  </si>
  <si>
    <t xml:space="preserve">SPORT DEVELOPMENT LEVY </t>
  </si>
  <si>
    <t>Liquid &amp; solid waste charges</t>
  </si>
  <si>
    <t>Commercial</t>
  </si>
  <si>
    <t>Advert and change of name</t>
  </si>
  <si>
    <t>Commercial printing jobs</t>
  </si>
  <si>
    <t>Adverts</t>
  </si>
  <si>
    <t>Auctioning licence</t>
  </si>
  <si>
    <t>Patent medicine licence</t>
  </si>
  <si>
    <t>Motor vehicle licence</t>
  </si>
  <si>
    <t>Hides &amp; skins buyers licence</t>
  </si>
  <si>
    <t>Fishing Licence</t>
  </si>
  <si>
    <t>Tractor Hiring Scheme</t>
  </si>
  <si>
    <t>Water connection</t>
  </si>
  <si>
    <t>Water Reconnection</t>
  </si>
  <si>
    <t>Drilling of boreholes</t>
  </si>
  <si>
    <t>Site Analysis Application fees</t>
  </si>
  <si>
    <t>Environmental Impact Assessment Fees</t>
  </si>
  <si>
    <t>Change of Purpose Clause</t>
  </si>
  <si>
    <t>Mass City</t>
  </si>
  <si>
    <t>Forest fines</t>
  </si>
  <si>
    <t>Renewal of contractors registration</t>
  </si>
  <si>
    <t>Taxes</t>
  </si>
  <si>
    <t>Fees</t>
  </si>
  <si>
    <t>Sales</t>
  </si>
  <si>
    <t>Rents</t>
  </si>
  <si>
    <t>Rents on land &amp; others</t>
  </si>
  <si>
    <t>Rent tribunal charges</t>
  </si>
  <si>
    <t>Private Layout Approval</t>
  </si>
  <si>
    <t>SALES</t>
  </si>
  <si>
    <t>Historical Research General</t>
  </si>
  <si>
    <t>Reg &amp; renewal fees for waste collection agent</t>
  </si>
  <si>
    <t>ESTIMATE (N)</t>
  </si>
  <si>
    <t>MINISTRY OF WOMEN AFFAIRS AND SOCIAL DEVELOPMENT</t>
  </si>
  <si>
    <t>NIGET STATE WATER BOARD</t>
  </si>
  <si>
    <t>MINISTRY OF AGRICULTURE AND RURAL DEVELOPMENT</t>
  </si>
  <si>
    <t>NIGER STATE PUBLIC PROCUREMENT BOARD</t>
  </si>
  <si>
    <t>LOCAL GOVERNMENT SERVICE COMMISSION</t>
  </si>
  <si>
    <t>MINISTRY OF HEALTH AND HOSPTAL SERVICES</t>
  </si>
  <si>
    <t>NEWS PAPER LIMITED (NEWSLINE)</t>
  </si>
  <si>
    <t>MINISTRY OF LANDS AND HOUSING</t>
  </si>
  <si>
    <t xml:space="preserve">NIGER STATE WATER BOARD </t>
  </si>
  <si>
    <t>HEAD 402</t>
  </si>
  <si>
    <t>HEAD 405</t>
  </si>
  <si>
    <t>HEAD 406</t>
  </si>
  <si>
    <t>HEAD 407</t>
  </si>
  <si>
    <t>Registration of contractors/Developers</t>
  </si>
  <si>
    <t>Aliyu Makama H. Estate Bida</t>
  </si>
  <si>
    <t>Col. Sani Bello H.E.</t>
  </si>
  <si>
    <t>NIGER STATE INTERNAL REVENUE SERVICE</t>
  </si>
  <si>
    <t>Sales of bidding documents</t>
  </si>
  <si>
    <t>Final Approval</t>
  </si>
  <si>
    <t>Water Tanker Rate charges</t>
  </si>
  <si>
    <t>Registration of Business premises</t>
  </si>
  <si>
    <t>Renewal of Bussiness premises</t>
  </si>
  <si>
    <t>Phisiotheraphy</t>
  </si>
  <si>
    <t>PRIVATE SCHOOLS</t>
  </si>
  <si>
    <t xml:space="preserve">Registration fee </t>
  </si>
  <si>
    <t>Registration for (JSC) Exam fees</t>
  </si>
  <si>
    <t>IBBU LAPAI</t>
  </si>
  <si>
    <t>LIBRARY DEVELOPMENT LEVY</t>
  </si>
  <si>
    <t>LATE REGISTRATION CHARGES</t>
  </si>
  <si>
    <t>HIGH COURT</t>
  </si>
  <si>
    <t xml:space="preserve">JUDICIARY </t>
  </si>
  <si>
    <t xml:space="preserve">MINISTRY OF INVESTMENT, COMMERCE AND INDUSTRIES </t>
  </si>
  <si>
    <t>NIGER STATE BOARD OF INTERNAL REVENUE SSERVICE</t>
  </si>
  <si>
    <t>BUREAU OF RELIGIOUS AFFAIRS</t>
  </si>
  <si>
    <t>Renting of Hall</t>
  </si>
  <si>
    <t>SCHOOL OF NURSING BIDA</t>
  </si>
  <si>
    <t>COUNCIL FOR ARTS &amp; CULTURE</t>
  </si>
  <si>
    <t>Compensation recovery</t>
  </si>
  <si>
    <t>ADMISSION FORMS</t>
  </si>
  <si>
    <t>COLLEGE OF AGRICULTURE MOKWA</t>
  </si>
  <si>
    <t>MIN. of LANDS AND HOUSING</t>
  </si>
  <si>
    <t>Registration of drilling Companies</t>
  </si>
  <si>
    <t>Ground rent and C of O</t>
  </si>
  <si>
    <t>Tax on Dividends</t>
  </si>
  <si>
    <t xml:space="preserve">Tax on Rent Incomes </t>
  </si>
  <si>
    <t>Tax recovery from Audit</t>
  </si>
  <si>
    <t xml:space="preserve">Renewal fees </t>
  </si>
  <si>
    <t>Sanctions</t>
  </si>
  <si>
    <t>School of Health Technology, T/Magajiya</t>
  </si>
  <si>
    <t>School of Health Technology, Minna</t>
  </si>
  <si>
    <t>Niger State Polytechnic, Zungeru</t>
  </si>
  <si>
    <t>School of Health Technolog,y T/Magajiya</t>
  </si>
  <si>
    <t>IBBU, LapaI</t>
  </si>
  <si>
    <t>EXAM FEES</t>
  </si>
  <si>
    <t>REGISTRATION FEES</t>
  </si>
  <si>
    <t>CONSULTANCY FEES</t>
  </si>
  <si>
    <t xml:space="preserve">                           OTHER FEES</t>
  </si>
  <si>
    <t>Court fines on sanitation defaulters</t>
  </si>
  <si>
    <t>Vetting fees</t>
  </si>
  <si>
    <t>Affidavits</t>
  </si>
  <si>
    <t>Lugard park fee, Zungeru</t>
  </si>
  <si>
    <t>Gate fees (Gurara falls)</t>
  </si>
  <si>
    <t>Invitation fees (GWAPE/SIBOMBO)</t>
  </si>
  <si>
    <t>Reg/Compensation fees for fishing</t>
  </si>
  <si>
    <t>Reg/Renewal fees for poultry investors</t>
  </si>
  <si>
    <t>Reg/Renewal fees for fishing investors.</t>
  </si>
  <si>
    <t>Trade &amp; livestock inspection fees</t>
  </si>
  <si>
    <t>Reg/Renewal fees for irrigation farmers</t>
  </si>
  <si>
    <t>Reg/Renewal fees for produce merchants</t>
  </si>
  <si>
    <t>Irrigation fees</t>
  </si>
  <si>
    <t xml:space="preserve">NS GEOGRAPHIC INFORMATION SYSTEM (NIGIS) </t>
  </si>
  <si>
    <t>New Mast Clearance forms</t>
  </si>
  <si>
    <t>Survey fees</t>
  </si>
  <si>
    <t>Building plan approval fees</t>
  </si>
  <si>
    <t>Co-operative societies Registration fees / renewal certificates</t>
  </si>
  <si>
    <t>Certificates of Road worthiness</t>
  </si>
  <si>
    <t>Private Hospitals and clinics Licence</t>
  </si>
  <si>
    <t>Vehicle dealers' licence</t>
  </si>
  <si>
    <t xml:space="preserve">Hacken permits </t>
  </si>
  <si>
    <t xml:space="preserve">Booking of U.K. Bello </t>
  </si>
  <si>
    <t xml:space="preserve">Abdulsalam Youth Centre </t>
  </si>
  <si>
    <t>Sale of livestock Produce</t>
  </si>
  <si>
    <t>Sale of farm produce</t>
  </si>
  <si>
    <t>Sale of Forms</t>
  </si>
  <si>
    <t>M.I Wushishi Estate, Minna</t>
  </si>
  <si>
    <t>Sale of Talba Housing Estate, Minna</t>
  </si>
  <si>
    <t>Clinical treatment and sale of drugs</t>
  </si>
  <si>
    <t>Sale of vehicle plate numbers</t>
  </si>
  <si>
    <t>Sale of vehicle stickers</t>
  </si>
  <si>
    <t>Sale of Newspapers</t>
  </si>
  <si>
    <t>Water rate charges (N500 per house hold, N11,000 per car wash centre, N6,000 per pure water factory and N6,000 Per public vendor tap. Ind.)</t>
  </si>
  <si>
    <t>Proceeds from rented shops</t>
  </si>
  <si>
    <t>Tax on Contracts &amp; Supplies</t>
  </si>
  <si>
    <t>ACOMMODATION FEES(All tertiary Institutions)</t>
  </si>
  <si>
    <t>Reg. fees for Private Estate Developers</t>
  </si>
  <si>
    <t>Learners' permits</t>
  </si>
  <si>
    <t>Sale of Maps</t>
  </si>
  <si>
    <t>IBB SPECIALISED HOSPITAL</t>
  </si>
  <si>
    <t>MINISTRY OF ENVIRONMENT AND FORESTRY</t>
  </si>
  <si>
    <t>MINISTRY OF INFORMATION AND STRATEGY</t>
  </si>
  <si>
    <t>Tax on Interests and Savings</t>
  </si>
  <si>
    <t>Tax on Pool Betting &amp; Lotttery</t>
  </si>
  <si>
    <t>Direct Assessment</t>
  </si>
  <si>
    <t>Registration of contractors.</t>
  </si>
  <si>
    <t>Registration of contractors. (IBBU)</t>
  </si>
  <si>
    <t>Innovative Institute, Minna</t>
  </si>
  <si>
    <t>Registration fees</t>
  </si>
  <si>
    <t>Registration of contractors fees</t>
  </si>
  <si>
    <t>Registration of companies(contractors fees)</t>
  </si>
  <si>
    <t>Laboratory</t>
  </si>
  <si>
    <t>Drivers' Licences</t>
  </si>
  <si>
    <t xml:space="preserve">Vehicle Licence </t>
  </si>
  <si>
    <t>Liquor Licence</t>
  </si>
  <si>
    <t>Rent of Quarters</t>
  </si>
  <si>
    <t>Licences</t>
  </si>
  <si>
    <t>NECO/SSCE</t>
  </si>
  <si>
    <t>Book Review</t>
  </si>
  <si>
    <t>Training on extramoral classes</t>
  </si>
  <si>
    <t xml:space="preserve">MINISTRY OF LIVESTOCK AND FISHIRIES </t>
  </si>
  <si>
    <t>MINISTRY OF LIVESTOCK &amp; FISHERIES</t>
  </si>
  <si>
    <t>MINISTRY OF TRANSPORT (TRANSPORT DEPARTMENT)</t>
  </si>
  <si>
    <t>MINISTRY OF WORKS AND INFRANSTRUCTURAL DEVELOPMENT</t>
  </si>
  <si>
    <t>Water Vendor</t>
  </si>
  <si>
    <t>College of Midwifery, Minna</t>
  </si>
  <si>
    <t>College of Nursing Sciences School Midwifery, Kontagora</t>
  </si>
  <si>
    <t>State Indegineship</t>
  </si>
  <si>
    <t>MIN. OF  SPORTS DEVELOPMENT</t>
  </si>
  <si>
    <t>Rent of Shops</t>
  </si>
  <si>
    <t>Advertisement Tax</t>
  </si>
  <si>
    <t>MINISTRY OF MINERAL RESOURCES</t>
  </si>
  <si>
    <t>Registration Fees of Mining commpanies</t>
  </si>
  <si>
    <t>Registration of Mining Sites</t>
  </si>
  <si>
    <t>Earning from Quarry Crushing Plant</t>
  </si>
  <si>
    <t>ZUMA MINERALS</t>
  </si>
  <si>
    <t>MINISTRY OF EDUCATION</t>
  </si>
  <si>
    <t>Home Economic</t>
  </si>
  <si>
    <t>Withholding Tax</t>
  </si>
  <si>
    <t>WAEC/NECO subject Accreditation</t>
  </si>
  <si>
    <t>Upgrading to Senior Schools</t>
  </si>
  <si>
    <t>MINISTRY OF TERTIARY EDUCATION, SCIENCE AND TECHNOLOGY</t>
  </si>
  <si>
    <t>College of Nursing Sciences, Bida</t>
  </si>
  <si>
    <t>College of Legal Studies, Minna</t>
  </si>
  <si>
    <t>College of Agric, Mokwa</t>
  </si>
  <si>
    <t>College of Education, Minna</t>
  </si>
  <si>
    <t>Habibu Shuaibu Sports Complex</t>
  </si>
  <si>
    <t>Printing of Govt classified document</t>
  </si>
  <si>
    <t>MINISTRY OF TERTIARY EDUCATION,SCIENCE AND TECHNOLOGY</t>
  </si>
  <si>
    <t xml:space="preserve">MINISTRY OF YOUTH EMPOWERMENT </t>
  </si>
  <si>
    <t xml:space="preserve">MINISTRY OF LIVESTOCK &amp; FISHERIES. </t>
  </si>
  <si>
    <t>Sale of fingerlings &amp; Table size fishing license</t>
  </si>
  <si>
    <t>MINSTRY OF TERTIARY EDUCATION,SCIENCE AND TECHNOLOGY</t>
  </si>
  <si>
    <t>Auctioning of Unserviceable Vehicles &amp; Properties</t>
  </si>
  <si>
    <t>Collection of Haulage Fees</t>
  </si>
  <si>
    <t xml:space="preserve">Collection of Surface Rents </t>
  </si>
  <si>
    <t>Collection of PAYEE from registered Mining Companies</t>
  </si>
  <si>
    <t xml:space="preserve">Collection of Dev. Levy from Reg. Mining Companies </t>
  </si>
  <si>
    <t>Registration of Artisanal Minners</t>
  </si>
  <si>
    <t xml:space="preserve">College of Nursing Sciences, Bida                                                                                                                                         </t>
  </si>
  <si>
    <t>C.G TAX</t>
  </si>
  <si>
    <t>SUBEB</t>
  </si>
  <si>
    <t>Registration of Contractors</t>
  </si>
  <si>
    <t>ENTITY CODE</t>
  </si>
  <si>
    <t>Computer training,registration</t>
  </si>
  <si>
    <t>022000800100</t>
  </si>
  <si>
    <t>051700300100</t>
  </si>
  <si>
    <t>51700100100</t>
  </si>
  <si>
    <t>51702100100</t>
  </si>
  <si>
    <t>52110400100</t>
  </si>
  <si>
    <t>52110400200</t>
  </si>
  <si>
    <t>52110400300</t>
  </si>
  <si>
    <t>52110600200</t>
  </si>
  <si>
    <t>52110600100</t>
  </si>
  <si>
    <t>51701800100</t>
  </si>
  <si>
    <t>32600600100</t>
  </si>
  <si>
    <t>21502100100</t>
  </si>
  <si>
    <t>51701900100</t>
  </si>
  <si>
    <t>56600100200</t>
  </si>
  <si>
    <t>53500100100</t>
  </si>
  <si>
    <t>53501600100</t>
  </si>
  <si>
    <t>51400100100</t>
  </si>
  <si>
    <t>32600100100</t>
  </si>
  <si>
    <t>2605100100</t>
  </si>
  <si>
    <t>32605300000</t>
  </si>
  <si>
    <t>32605300100</t>
  </si>
  <si>
    <t>23600100100</t>
  </si>
  <si>
    <t>23600400100</t>
  </si>
  <si>
    <t>25210200100</t>
  </si>
  <si>
    <t>25210400100</t>
  </si>
  <si>
    <t>26500100100</t>
  </si>
  <si>
    <t>21500100100</t>
  </si>
  <si>
    <t>26000100100</t>
  </si>
  <si>
    <t/>
  </si>
  <si>
    <t>26001000100</t>
  </si>
  <si>
    <t>22200100100</t>
  </si>
  <si>
    <t>22000800100</t>
  </si>
  <si>
    <t>11101000100</t>
  </si>
  <si>
    <t>23400100100</t>
  </si>
  <si>
    <t>53905100100</t>
  </si>
  <si>
    <t>16400100100</t>
  </si>
  <si>
    <t>52102700100</t>
  </si>
  <si>
    <t>51700300100</t>
  </si>
  <si>
    <t>1202040000</t>
  </si>
  <si>
    <t>1202050000</t>
  </si>
  <si>
    <t>011101300100</t>
  </si>
  <si>
    <t>052100100100</t>
  </si>
  <si>
    <t>22900100100</t>
  </si>
  <si>
    <t>16800100100</t>
  </si>
  <si>
    <t>026500100100</t>
  </si>
  <si>
    <t>1202010000</t>
  </si>
  <si>
    <t>021500100100</t>
  </si>
  <si>
    <t>021510200100</t>
  </si>
  <si>
    <t>012305500100</t>
  </si>
  <si>
    <t>053501600100</t>
  </si>
  <si>
    <t>51300100100</t>
  </si>
  <si>
    <t>1202070000</t>
  </si>
  <si>
    <t>056600100100</t>
  </si>
  <si>
    <t>051702100100</t>
  </si>
  <si>
    <t>052110400100</t>
  </si>
  <si>
    <t>052110400200</t>
  </si>
  <si>
    <t>052110600200</t>
  </si>
  <si>
    <t>052110600100</t>
  </si>
  <si>
    <t>051701800100</t>
  </si>
  <si>
    <t>032600600100</t>
  </si>
  <si>
    <t>021502100100</t>
  </si>
  <si>
    <t>051701900100</t>
  </si>
  <si>
    <t>052110400300</t>
  </si>
  <si>
    <t>026000100100</t>
  </si>
  <si>
    <t>026001000100</t>
  </si>
  <si>
    <t>1202060000</t>
  </si>
  <si>
    <t>2020 ACTUAL COLLECTION JAN-DEC (N)</t>
  </si>
  <si>
    <t xml:space="preserve">2021 APPROVED </t>
  </si>
  <si>
    <t>2021 ACTUAL COLLECTION JAN-JUNE (N)</t>
  </si>
  <si>
    <t>2022 APPROVED ESTIMATE (N)</t>
  </si>
  <si>
    <t>2022 PROPOSED ESTIMATE (N)</t>
  </si>
  <si>
    <t xml:space="preserve">          HOUSING CORPORATION</t>
  </si>
  <si>
    <t>Land Charges</t>
  </si>
  <si>
    <t xml:space="preserve">                   NISTWASSA</t>
  </si>
  <si>
    <t xml:space="preserve">                     N I S E P A</t>
  </si>
  <si>
    <t xml:space="preserve"> NIGER STATE TELEVISION(NSTV) AND BROADCASTING HOUSE (RADIO)</t>
  </si>
  <si>
    <t>Waste charges</t>
  </si>
  <si>
    <t>Excavation Activities</t>
  </si>
  <si>
    <t xml:space="preserve">               RADIO NIGER</t>
  </si>
  <si>
    <t>Advertisement</t>
  </si>
  <si>
    <t xml:space="preserve">        COLLEGE OF AGRIC MAKWA</t>
  </si>
  <si>
    <t>Tractor Hiring</t>
  </si>
  <si>
    <t xml:space="preserve"> COUNCIL FOR ARTS AND CULTURE </t>
  </si>
  <si>
    <t xml:space="preserve">Rent OF SHOPS </t>
  </si>
  <si>
    <t>500,000.00</t>
  </si>
  <si>
    <t>90,000.00</t>
  </si>
  <si>
    <t xml:space="preserve">MOT Permits/Trafic law violation </t>
  </si>
  <si>
    <t>College of Nursing Sciences &amp; Midwifery, Kontagora</t>
  </si>
  <si>
    <t>Social services from parks,Gardens &amp; viewing centres</t>
  </si>
  <si>
    <t>N/S COUNCIL FOR ART AND CULTURE</t>
  </si>
  <si>
    <t>Mini zoo at murtala park(Gate taking ticket)Test running</t>
  </si>
  <si>
    <t>2021 APPROVED ESTIMATE N</t>
  </si>
  <si>
    <t>TAXES:- HEAD 401</t>
  </si>
  <si>
    <t xml:space="preserve">     ESTIMATE (N)</t>
  </si>
  <si>
    <t>LICENCES:- HEAD 403</t>
  </si>
  <si>
    <t xml:space="preserve">                         EARNINGS:-  HEAD 404</t>
  </si>
  <si>
    <t xml:space="preserve">         SUMMARY OF 2022 PROPOSED INTERNALLY GENERATED REVENUE ESTIMATE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</si>
</sst>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00000"/>
    <numFmt numFmtId="173" formatCode="00000000"/>
    <numFmt numFmtId="174" formatCode="[$-409]dddd\,\ mmmm\ d\,\ yyyy"/>
    <numFmt numFmtId="175" formatCode="[$-409]h:mm:ss\ AM/PM"/>
    <numFmt numFmtId="176" formatCode="00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MS Reference Sans Serif"/>
      <family val="2"/>
    </font>
    <font>
      <sz val="10"/>
      <name val="MS Reference Sans Serif"/>
      <family val="2"/>
    </font>
    <font>
      <b/>
      <sz val="10"/>
      <name val="MS Reference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MS Reference Sans Serif"/>
      <family val="2"/>
    </font>
    <font>
      <b/>
      <sz val="16"/>
      <name val="MS Reference Sans Serif"/>
      <family val="2"/>
    </font>
    <font>
      <sz val="2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MS Reference Sans Serif"/>
      <family val="2"/>
    </font>
    <font>
      <b/>
      <u val="single"/>
      <sz val="11"/>
      <name val="Arial"/>
      <family val="2"/>
    </font>
    <font>
      <b/>
      <u val="single"/>
      <sz val="11"/>
      <name val="MS Reference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u val="single"/>
      <sz val="14"/>
      <color indexed="8"/>
      <name val="Calibri"/>
      <family val="2"/>
    </font>
    <font>
      <sz val="10"/>
      <color indexed="8"/>
      <name val="MS Reference Sans Serif"/>
      <family val="2"/>
    </font>
    <font>
      <b/>
      <sz val="22"/>
      <color indexed="8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MS Reference Sans Serif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u val="single"/>
      <sz val="14"/>
      <color theme="1"/>
      <name val="Calibri"/>
      <family val="2"/>
    </font>
    <font>
      <sz val="10"/>
      <color theme="1"/>
      <name val="MS Reference Sans Serif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MS Reference Sans Serif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43" fontId="7" fillId="0" borderId="11" xfId="42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65" fillId="0" borderId="11" xfId="0" applyFont="1" applyBorder="1" applyAlignment="1">
      <alignment/>
    </xf>
    <xf numFmtId="0" fontId="6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6" fillId="0" borderId="11" xfId="0" applyNumberFormat="1" applyFont="1" applyFill="1" applyBorder="1" applyAlignment="1" applyProtection="1">
      <alignment horizontal="left" vertical="top"/>
      <protection/>
    </xf>
    <xf numFmtId="0" fontId="1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42" applyFont="1" applyBorder="1" applyAlignment="1">
      <alignment/>
    </xf>
    <xf numFmtId="43" fontId="5" fillId="0" borderId="11" xfId="42" applyFont="1" applyBorder="1" applyAlignment="1" quotePrefix="1">
      <alignment horizontal="right"/>
    </xf>
    <xf numFmtId="0" fontId="9" fillId="0" borderId="11" xfId="0" applyFont="1" applyBorder="1" applyAlignment="1">
      <alignment/>
    </xf>
    <xf numFmtId="0" fontId="6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11" xfId="0" applyFont="1" applyBorder="1" applyAlignment="1">
      <alignment/>
    </xf>
    <xf numFmtId="43" fontId="5" fillId="0" borderId="11" xfId="42" applyFont="1" applyBorder="1" applyAlignment="1">
      <alignment horizontal="center"/>
    </xf>
    <xf numFmtId="0" fontId="8" fillId="0" borderId="11" xfId="0" applyFont="1" applyBorder="1" applyAlignment="1" quotePrefix="1">
      <alignment/>
    </xf>
    <xf numFmtId="43" fontId="5" fillId="0" borderId="11" xfId="42" applyFont="1" applyBorder="1" applyAlignment="1" quotePrefix="1">
      <alignment horizontal="center"/>
    </xf>
    <xf numFmtId="43" fontId="5" fillId="0" borderId="11" xfId="42" applyFont="1" applyBorder="1" applyAlignment="1" quotePrefix="1">
      <alignment vertical="top"/>
    </xf>
    <xf numFmtId="43" fontId="5" fillId="0" borderId="11" xfId="42" applyFont="1" applyBorder="1" applyAlignment="1">
      <alignment vertical="top"/>
    </xf>
    <xf numFmtId="43" fontId="5" fillId="0" borderId="11" xfId="42" applyFont="1" applyBorder="1" applyAlignment="1">
      <alignment/>
    </xf>
    <xf numFmtId="0" fontId="2" fillId="0" borderId="11" xfId="0" applyFont="1" applyBorder="1" applyAlignment="1">
      <alignment/>
    </xf>
    <xf numFmtId="173" fontId="7" fillId="0" borderId="11" xfId="56" applyNumberFormat="1" applyBorder="1">
      <alignment/>
      <protection/>
    </xf>
    <xf numFmtId="0" fontId="7" fillId="0" borderId="11" xfId="56" applyFont="1" applyFill="1" applyBorder="1">
      <alignment/>
      <protection/>
    </xf>
    <xf numFmtId="173" fontId="7" fillId="0" borderId="11" xfId="56" applyNumberFormat="1" applyFont="1" applyBorder="1">
      <alignment/>
      <protection/>
    </xf>
    <xf numFmtId="0" fontId="7" fillId="0" borderId="11" xfId="57" applyFont="1" applyFill="1" applyBorder="1">
      <alignment/>
      <protection/>
    </xf>
    <xf numFmtId="0" fontId="9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1" xfId="0" applyFont="1" applyBorder="1" applyAlignment="1" quotePrefix="1">
      <alignment/>
    </xf>
    <xf numFmtId="173" fontId="9" fillId="0" borderId="11" xfId="64" applyNumberFormat="1" applyFont="1" applyBorder="1">
      <alignment/>
      <protection/>
    </xf>
    <xf numFmtId="173" fontId="9" fillId="0" borderId="11" xfId="66" applyNumberFormat="1" applyFont="1" applyBorder="1">
      <alignment/>
      <protection/>
    </xf>
    <xf numFmtId="173" fontId="9" fillId="0" borderId="11" xfId="68" applyNumberFormat="1" applyFont="1" applyBorder="1">
      <alignment/>
      <protection/>
    </xf>
    <xf numFmtId="0" fontId="9" fillId="0" borderId="11" xfId="59" applyFont="1" applyBorder="1">
      <alignment/>
      <protection/>
    </xf>
    <xf numFmtId="0" fontId="9" fillId="0" borderId="11" xfId="60" applyFont="1" applyBorder="1">
      <alignment/>
      <protection/>
    </xf>
    <xf numFmtId="0" fontId="9" fillId="0" borderId="11" xfId="62" applyFont="1" applyBorder="1">
      <alignment/>
      <protection/>
    </xf>
    <xf numFmtId="0" fontId="9" fillId="0" borderId="17" xfId="62" applyFont="1" applyBorder="1">
      <alignment/>
      <protection/>
    </xf>
    <xf numFmtId="43" fontId="6" fillId="0" borderId="11" xfId="42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43" fontId="63" fillId="0" borderId="0" xfId="42" applyFont="1" applyAlignment="1">
      <alignment/>
    </xf>
    <xf numFmtId="43" fontId="13" fillId="0" borderId="11" xfId="42" applyFont="1" applyBorder="1" applyAlignment="1">
      <alignment/>
    </xf>
    <xf numFmtId="43" fontId="63" fillId="0" borderId="11" xfId="42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43" fontId="0" fillId="0" borderId="11" xfId="0" applyNumberFormat="1" applyBorder="1" applyAlignment="1">
      <alignment/>
    </xf>
    <xf numFmtId="0" fontId="68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3" fillId="0" borderId="11" xfId="0" applyFont="1" applyBorder="1" applyAlignment="1">
      <alignment/>
    </xf>
    <xf numFmtId="43" fontId="69" fillId="0" borderId="11" xfId="42" applyFont="1" applyBorder="1" applyAlignment="1">
      <alignment horizontal="center"/>
    </xf>
    <xf numFmtId="43" fontId="69" fillId="0" borderId="11" xfId="42" applyFont="1" applyBorder="1" applyAlignment="1">
      <alignment/>
    </xf>
    <xf numFmtId="43" fontId="64" fillId="0" borderId="0" xfId="42" applyFont="1" applyAlignment="1">
      <alignment/>
    </xf>
    <xf numFmtId="43" fontId="8" fillId="0" borderId="20" xfId="42" applyFont="1" applyFill="1" applyBorder="1" applyAlignment="1">
      <alignment/>
    </xf>
    <xf numFmtId="43" fontId="0" fillId="0" borderId="0" xfId="42" applyFont="1" applyAlignment="1">
      <alignment/>
    </xf>
    <xf numFmtId="0" fontId="70" fillId="0" borderId="0" xfId="0" applyFont="1" applyAlignment="1">
      <alignment/>
    </xf>
    <xf numFmtId="43" fontId="0" fillId="0" borderId="0" xfId="0" applyNumberFormat="1" applyBorder="1" applyAlignment="1">
      <alignment/>
    </xf>
    <xf numFmtId="0" fontId="70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72" fillId="0" borderId="0" xfId="0" applyFont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2" xfId="0" applyFont="1" applyBorder="1" applyAlignment="1" quotePrefix="1">
      <alignment/>
    </xf>
    <xf numFmtId="43" fontId="0" fillId="0" borderId="0" xfId="42" applyFont="1" applyBorder="1" applyAlignment="1">
      <alignment/>
    </xf>
    <xf numFmtId="43" fontId="7" fillId="0" borderId="22" xfId="42" applyFont="1" applyFill="1" applyBorder="1" applyAlignment="1">
      <alignment/>
    </xf>
    <xf numFmtId="43" fontId="0" fillId="0" borderId="0" xfId="42" applyFont="1" applyAlignment="1">
      <alignment/>
    </xf>
    <xf numFmtId="43" fontId="7" fillId="0" borderId="0" xfId="42" applyFont="1" applyFill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43" fontId="14" fillId="0" borderId="11" xfId="42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49" fontId="7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/>
    </xf>
    <xf numFmtId="43" fontId="2" fillId="0" borderId="11" xfId="42" applyFont="1" applyBorder="1" applyAlignment="1">
      <alignment horizontal="center"/>
    </xf>
    <xf numFmtId="43" fontId="2" fillId="0" borderId="11" xfId="42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43" fontId="65" fillId="0" borderId="11" xfId="42" applyFont="1" applyBorder="1" applyAlignment="1">
      <alignment/>
    </xf>
    <xf numFmtId="43" fontId="15" fillId="0" borderId="11" xfId="42" applyFont="1" applyBorder="1" applyAlignment="1">
      <alignment horizontal="center" wrapText="1"/>
    </xf>
    <xf numFmtId="43" fontId="15" fillId="0" borderId="11" xfId="42" applyFont="1" applyBorder="1" applyAlignment="1">
      <alignment/>
    </xf>
    <xf numFmtId="0" fontId="14" fillId="0" borderId="12" xfId="0" applyFont="1" applyFill="1" applyBorder="1" applyAlignment="1">
      <alignment/>
    </xf>
    <xf numFmtId="43" fontId="15" fillId="0" borderId="11" xfId="42" applyFont="1" applyBorder="1" applyAlignment="1">
      <alignment horizontal="center"/>
    </xf>
    <xf numFmtId="0" fontId="16" fillId="0" borderId="11" xfId="56" applyFont="1" applyFill="1" applyBorder="1" applyAlignment="1">
      <alignment horizontal="left"/>
      <protection/>
    </xf>
    <xf numFmtId="43" fontId="14" fillId="0" borderId="11" xfId="42" applyFont="1" applyBorder="1" applyAlignment="1">
      <alignment horizontal="center"/>
    </xf>
    <xf numFmtId="0" fontId="65" fillId="0" borderId="23" xfId="0" applyFont="1" applyBorder="1" applyAlignment="1">
      <alignment/>
    </xf>
    <xf numFmtId="0" fontId="16" fillId="0" borderId="23" xfId="68" applyFont="1" applyBorder="1">
      <alignment/>
      <protection/>
    </xf>
    <xf numFmtId="43" fontId="0" fillId="0" borderId="11" xfId="42" applyFont="1" applyBorder="1" applyAlignment="1">
      <alignment/>
    </xf>
    <xf numFmtId="0" fontId="14" fillId="0" borderId="23" xfId="68" applyFont="1" applyFill="1" applyBorder="1">
      <alignment/>
      <protection/>
    </xf>
    <xf numFmtId="0" fontId="14" fillId="0" borderId="24" xfId="0" applyFont="1" applyBorder="1" applyAlignment="1">
      <alignment/>
    </xf>
    <xf numFmtId="0" fontId="2" fillId="0" borderId="23" xfId="66" applyFont="1" applyBorder="1" applyAlignment="1">
      <alignment wrapText="1"/>
      <protection/>
    </xf>
    <xf numFmtId="0" fontId="15" fillId="0" borderId="23" xfId="64" applyFont="1" applyBorder="1">
      <alignment/>
      <protection/>
    </xf>
    <xf numFmtId="0" fontId="15" fillId="0" borderId="23" xfId="59" applyFont="1" applyBorder="1">
      <alignment/>
      <protection/>
    </xf>
    <xf numFmtId="0" fontId="15" fillId="0" borderId="23" xfId="60" applyFont="1" applyBorder="1">
      <alignment/>
      <protection/>
    </xf>
    <xf numFmtId="0" fontId="2" fillId="0" borderId="23" xfId="62" applyFont="1" applyBorder="1">
      <alignment/>
      <protection/>
    </xf>
    <xf numFmtId="0" fontId="14" fillId="0" borderId="23" xfId="62" applyFont="1" applyBorder="1">
      <alignment/>
      <protection/>
    </xf>
    <xf numFmtId="0" fontId="65" fillId="0" borderId="23" xfId="62" applyFont="1" applyBorder="1">
      <alignment/>
      <protection/>
    </xf>
    <xf numFmtId="0" fontId="14" fillId="0" borderId="25" xfId="62" applyFont="1" applyFill="1" applyBorder="1">
      <alignment/>
      <protection/>
    </xf>
    <xf numFmtId="49" fontId="10" fillId="0" borderId="10" xfId="0" applyNumberFormat="1" applyFont="1" applyBorder="1" applyAlignment="1">
      <alignment horizontal="center" wrapText="1"/>
    </xf>
    <xf numFmtId="49" fontId="10" fillId="0" borderId="26" xfId="0" applyNumberFormat="1" applyFont="1" applyBorder="1" applyAlignment="1">
      <alignment horizontal="center" wrapText="1"/>
    </xf>
    <xf numFmtId="0" fontId="14" fillId="0" borderId="15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3" xfId="0" applyFont="1" applyBorder="1" applyAlignment="1">
      <alignment/>
    </xf>
    <xf numFmtId="0" fontId="14" fillId="0" borderId="27" xfId="0" applyFont="1" applyBorder="1" applyAlignment="1">
      <alignment/>
    </xf>
    <xf numFmtId="0" fontId="65" fillId="0" borderId="10" xfId="0" applyFont="1" applyBorder="1" applyAlignment="1">
      <alignment/>
    </xf>
    <xf numFmtId="0" fontId="15" fillId="0" borderId="28" xfId="0" applyFont="1" applyBorder="1" applyAlignment="1">
      <alignment/>
    </xf>
    <xf numFmtId="0" fontId="71" fillId="0" borderId="23" xfId="62" applyFont="1" applyBorder="1">
      <alignment/>
      <protection/>
    </xf>
    <xf numFmtId="0" fontId="2" fillId="0" borderId="23" xfId="62" applyFont="1" applyBorder="1" applyAlignment="1">
      <alignment wrapText="1"/>
      <protection/>
    </xf>
    <xf numFmtId="0" fontId="10" fillId="0" borderId="23" xfId="60" applyFont="1" applyBorder="1">
      <alignment/>
      <protection/>
    </xf>
    <xf numFmtId="0" fontId="2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/>
    </xf>
    <xf numFmtId="43" fontId="10" fillId="0" borderId="11" xfId="42" applyFont="1" applyBorder="1" applyAlignment="1">
      <alignment horizontal="center" wrapText="1"/>
    </xf>
    <xf numFmtId="172" fontId="14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 quotePrefix="1">
      <alignment/>
    </xf>
    <xf numFmtId="43" fontId="0" fillId="0" borderId="11" xfId="0" applyNumberFormat="1" applyFont="1" applyBorder="1" applyAlignment="1">
      <alignment/>
    </xf>
    <xf numFmtId="43" fontId="0" fillId="0" borderId="11" xfId="42" applyFont="1" applyBorder="1" applyAlignment="1">
      <alignment horizontal="center"/>
    </xf>
    <xf numFmtId="172" fontId="0" fillId="0" borderId="11" xfId="0" applyNumberFormat="1" applyFont="1" applyBorder="1" applyAlignment="1">
      <alignment/>
    </xf>
    <xf numFmtId="172" fontId="2" fillId="0" borderId="11" xfId="65" applyNumberFormat="1" applyFont="1" applyBorder="1">
      <alignment/>
      <protection/>
    </xf>
    <xf numFmtId="173" fontId="14" fillId="0" borderId="11" xfId="65" applyNumberFormat="1" applyFont="1" applyBorder="1">
      <alignment/>
      <protection/>
    </xf>
    <xf numFmtId="0" fontId="17" fillId="0" borderId="11" xfId="65" applyFont="1" applyBorder="1">
      <alignment/>
      <protection/>
    </xf>
    <xf numFmtId="172" fontId="2" fillId="0" borderId="11" xfId="65" applyNumberFormat="1" applyFont="1" applyBorder="1" applyAlignment="1">
      <alignment wrapText="1"/>
      <protection/>
    </xf>
    <xf numFmtId="173" fontId="14" fillId="0" borderId="11" xfId="65" applyNumberFormat="1" applyFont="1" applyBorder="1" applyAlignment="1">
      <alignment wrapText="1"/>
      <protection/>
    </xf>
    <xf numFmtId="0" fontId="15" fillId="0" borderId="11" xfId="65" applyFont="1" applyBorder="1" applyAlignment="1">
      <alignment wrapText="1"/>
      <protection/>
    </xf>
    <xf numFmtId="49" fontId="15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73" fontId="0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wrapText="1"/>
    </xf>
    <xf numFmtId="43" fontId="13" fillId="0" borderId="11" xfId="42" applyFont="1" applyBorder="1" applyAlignment="1">
      <alignment/>
    </xf>
    <xf numFmtId="43" fontId="0" fillId="0" borderId="0" xfId="42" applyFont="1" applyAlignment="1">
      <alignment/>
    </xf>
    <xf numFmtId="43" fontId="14" fillId="0" borderId="0" xfId="42" applyFont="1" applyFill="1" applyBorder="1" applyAlignment="1">
      <alignment/>
    </xf>
    <xf numFmtId="43" fontId="5" fillId="0" borderId="22" xfId="42" applyFont="1" applyFill="1" applyBorder="1" applyAlignment="1">
      <alignment/>
    </xf>
    <xf numFmtId="43" fontId="0" fillId="0" borderId="22" xfId="42" applyFont="1" applyFill="1" applyBorder="1" applyAlignment="1">
      <alignment/>
    </xf>
    <xf numFmtId="43" fontId="5" fillId="0" borderId="22" xfId="42" applyFont="1" applyFill="1" applyBorder="1" applyAlignment="1">
      <alignment vertical="top"/>
    </xf>
    <xf numFmtId="43" fontId="0" fillId="0" borderId="0" xfId="42" applyFont="1" applyFill="1" applyBorder="1" applyAlignment="1">
      <alignment/>
    </xf>
    <xf numFmtId="43" fontId="14" fillId="0" borderId="22" xfId="42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15" fillId="0" borderId="10" xfId="64" applyFont="1" applyBorder="1">
      <alignment/>
      <protection/>
    </xf>
    <xf numFmtId="0" fontId="0" fillId="0" borderId="11" xfId="0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43" fontId="0" fillId="0" borderId="11" xfId="42" applyFont="1" applyBorder="1" applyAlignment="1">
      <alignment/>
    </xf>
    <xf numFmtId="43" fontId="2" fillId="0" borderId="26" xfId="42" applyFont="1" applyFill="1" applyBorder="1" applyAlignment="1">
      <alignment/>
    </xf>
    <xf numFmtId="43" fontId="14" fillId="0" borderId="26" xfId="42" applyFont="1" applyFill="1" applyBorder="1" applyAlignment="1">
      <alignment/>
    </xf>
    <xf numFmtId="43" fontId="0" fillId="0" borderId="11" xfId="42" applyFont="1" applyBorder="1" applyAlignment="1">
      <alignment/>
    </xf>
    <xf numFmtId="0" fontId="11" fillId="0" borderId="0" xfId="0" applyFont="1" applyBorder="1" applyAlignment="1">
      <alignment horizontal="center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9" fillId="0" borderId="10" xfId="62" applyFont="1" applyBorder="1">
      <alignment/>
      <protection/>
    </xf>
    <xf numFmtId="0" fontId="14" fillId="0" borderId="28" xfId="62" applyFont="1" applyFill="1" applyBorder="1">
      <alignment/>
      <protection/>
    </xf>
    <xf numFmtId="0" fontId="2" fillId="0" borderId="28" xfId="62" applyFont="1" applyFill="1" applyBorder="1">
      <alignment/>
      <protection/>
    </xf>
    <xf numFmtId="0" fontId="5" fillId="0" borderId="12" xfId="0" applyFont="1" applyBorder="1" applyAlignment="1">
      <alignment/>
    </xf>
    <xf numFmtId="43" fontId="75" fillId="0" borderId="11" xfId="42" applyFont="1" applyBorder="1" applyAlignment="1">
      <alignment/>
    </xf>
    <xf numFmtId="43" fontId="75" fillId="0" borderId="11" xfId="42" applyFont="1" applyBorder="1" applyAlignment="1">
      <alignment horizontal="center"/>
    </xf>
    <xf numFmtId="43" fontId="75" fillId="0" borderId="0" xfId="42" applyFont="1" applyAlignment="1">
      <alignment/>
    </xf>
    <xf numFmtId="43" fontId="15" fillId="0" borderId="26" xfId="42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43" fontId="14" fillId="0" borderId="11" xfId="42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14" fillId="0" borderId="11" xfId="0" applyNumberFormat="1" applyFont="1" applyFill="1" applyBorder="1" applyAlignment="1" applyProtection="1">
      <alignment horizontal="right" vertical="top"/>
      <protection/>
    </xf>
    <xf numFmtId="0" fontId="0" fillId="0" borderId="11" xfId="0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172" fontId="14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4" fillId="0" borderId="29" xfId="0" applyFont="1" applyBorder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 quotePrefix="1">
      <alignment horizontal="left"/>
    </xf>
    <xf numFmtId="0" fontId="8" fillId="0" borderId="23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72" fontId="9" fillId="0" borderId="12" xfId="66" applyNumberFormat="1" applyFont="1" applyBorder="1">
      <alignment/>
      <protection/>
    </xf>
    <xf numFmtId="172" fontId="9" fillId="0" borderId="12" xfId="59" applyNumberFormat="1" applyFont="1" applyBorder="1">
      <alignment/>
      <protection/>
    </xf>
    <xf numFmtId="172" fontId="9" fillId="0" borderId="12" xfId="60" applyNumberFormat="1" applyFont="1" applyBorder="1">
      <alignment/>
      <protection/>
    </xf>
    <xf numFmtId="172" fontId="9" fillId="0" borderId="12" xfId="62" applyNumberFormat="1" applyFont="1" applyBorder="1">
      <alignment/>
      <protection/>
    </xf>
    <xf numFmtId="172" fontId="9" fillId="0" borderId="30" xfId="62" applyNumberFormat="1" applyFont="1" applyBorder="1">
      <alignment/>
      <protection/>
    </xf>
    <xf numFmtId="0" fontId="2" fillId="0" borderId="0" xfId="0" applyFont="1" applyBorder="1" applyAlignment="1" quotePrefix="1">
      <alignment/>
    </xf>
    <xf numFmtId="49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4" fillId="0" borderId="11" xfId="65" applyNumberFormat="1" applyFont="1" applyBorder="1">
      <alignment/>
      <protection/>
    </xf>
    <xf numFmtId="0" fontId="14" fillId="0" borderId="11" xfId="65" applyNumberFormat="1" applyFont="1" applyBorder="1" applyAlignment="1">
      <alignment wrapText="1"/>
      <protection/>
    </xf>
    <xf numFmtId="0" fontId="2" fillId="0" borderId="23" xfId="68" applyFont="1" applyFill="1" applyBorder="1">
      <alignment/>
      <protection/>
    </xf>
    <xf numFmtId="49" fontId="10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24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10" fillId="0" borderId="26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wrapText="1"/>
    </xf>
    <xf numFmtId="0" fontId="8" fillId="0" borderId="31" xfId="0" applyNumberFormat="1" applyFont="1" applyBorder="1" applyAlignment="1">
      <alignment horizontal="center" wrapText="1"/>
    </xf>
    <xf numFmtId="0" fontId="8" fillId="0" borderId="33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49" fontId="10" fillId="0" borderId="37" xfId="0" applyNumberFormat="1" applyFont="1" applyBorder="1" applyAlignment="1">
      <alignment horizontal="center" wrapText="1"/>
    </xf>
    <xf numFmtId="49" fontId="10" fillId="0" borderId="39" xfId="0" applyNumberFormat="1" applyFont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2" xfId="64"/>
    <cellStyle name="Normal 3" xfId="65"/>
    <cellStyle name="Normal 4" xfId="66"/>
    <cellStyle name="Normal 6" xfId="67"/>
    <cellStyle name="Normal 7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view="pageBreakPreview" zoomScale="91" zoomScaleSheetLayoutView="91" zoomScalePageLayoutView="0" workbookViewId="0" topLeftCell="B1">
      <selection activeCell="F21" sqref="F21"/>
    </sheetView>
  </sheetViews>
  <sheetFormatPr defaultColWidth="9.140625" defaultRowHeight="15"/>
  <cols>
    <col min="1" max="1" width="17.00390625" style="0" customWidth="1"/>
    <col min="2" max="2" width="14.00390625" style="0" customWidth="1"/>
    <col min="3" max="3" width="15.8515625" style="0" customWidth="1"/>
    <col min="4" max="4" width="37.28125" style="0" customWidth="1"/>
    <col min="5" max="5" width="22.421875" style="0" customWidth="1"/>
    <col min="6" max="6" width="25.8515625" style="0" customWidth="1"/>
    <col min="7" max="7" width="26.7109375" style="0" customWidth="1"/>
    <col min="8" max="8" width="27.57421875" style="0" customWidth="1"/>
    <col min="9" max="9" width="8.8515625" style="0" hidden="1" customWidth="1"/>
    <col min="10" max="10" width="1.57421875" style="0" customWidth="1"/>
  </cols>
  <sheetData>
    <row r="2" spans="1:4" ht="27.75" thickBot="1">
      <c r="A2" s="221" t="s">
        <v>352</v>
      </c>
      <c r="B2" s="221"/>
      <c r="C2" s="221"/>
      <c r="D2" s="221"/>
    </row>
    <row r="3" spans="1:8" ht="90" customHeight="1">
      <c r="A3" s="222" t="s">
        <v>41</v>
      </c>
      <c r="B3" s="222" t="s">
        <v>42</v>
      </c>
      <c r="C3" s="225" t="s">
        <v>43</v>
      </c>
      <c r="D3" s="219" t="s">
        <v>44</v>
      </c>
      <c r="E3" s="219" t="s">
        <v>326</v>
      </c>
      <c r="F3" s="215" t="s">
        <v>351</v>
      </c>
      <c r="G3" s="219" t="s">
        <v>328</v>
      </c>
      <c r="H3" s="219" t="s">
        <v>329</v>
      </c>
    </row>
    <row r="4" spans="1:8" ht="15">
      <c r="A4" s="223"/>
      <c r="B4" s="223"/>
      <c r="C4" s="226"/>
      <c r="D4" s="220"/>
      <c r="E4" s="228"/>
      <c r="F4" s="216"/>
      <c r="G4" s="220"/>
      <c r="H4" s="220"/>
    </row>
    <row r="5" spans="1:8" ht="0.75" customHeight="1" thickBot="1">
      <c r="A5" s="224"/>
      <c r="B5" s="224"/>
      <c r="C5" s="227"/>
      <c r="D5" s="228"/>
      <c r="E5" s="96"/>
      <c r="F5" s="96"/>
      <c r="G5" s="96"/>
      <c r="H5" s="96"/>
    </row>
    <row r="6" spans="1:10" ht="15" thickBot="1">
      <c r="A6" s="189" t="s">
        <v>260</v>
      </c>
      <c r="B6" s="119">
        <v>12010100</v>
      </c>
      <c r="C6" s="119">
        <v>12010105</v>
      </c>
      <c r="D6" s="120" t="s">
        <v>45</v>
      </c>
      <c r="E6" s="170">
        <v>5718020126.54</v>
      </c>
      <c r="F6" s="170">
        <f>4763799039.6+300000000</f>
        <v>5063799039.6</v>
      </c>
      <c r="G6" s="170">
        <v>4214365637.22</v>
      </c>
      <c r="H6" s="170">
        <v>6241459241.28</v>
      </c>
      <c r="J6" s="155">
        <v>300000000</v>
      </c>
    </row>
    <row r="7" spans="1:10" ht="15" thickBot="1">
      <c r="A7" s="189" t="s">
        <v>260</v>
      </c>
      <c r="B7" s="119">
        <v>12010100</v>
      </c>
      <c r="C7" s="91">
        <v>12010102</v>
      </c>
      <c r="D7" s="121" t="s">
        <v>199</v>
      </c>
      <c r="E7" s="170">
        <v>195758841.02</v>
      </c>
      <c r="F7" s="170">
        <f>139559655.34+50000000</f>
        <v>189559655.34</v>
      </c>
      <c r="G7" s="170">
        <v>89948901.32</v>
      </c>
      <c r="H7" s="170">
        <v>133213975.66</v>
      </c>
      <c r="J7" s="155">
        <v>85000000</v>
      </c>
    </row>
    <row r="8" spans="1:10" ht="15" thickBot="1">
      <c r="A8" s="189" t="s">
        <v>260</v>
      </c>
      <c r="B8" s="119">
        <v>12010100</v>
      </c>
      <c r="C8" s="91">
        <v>12010111</v>
      </c>
      <c r="D8" s="121" t="s">
        <v>140</v>
      </c>
      <c r="E8" s="170">
        <v>581708570.85</v>
      </c>
      <c r="F8" s="170">
        <f>119806256.16+100000000</f>
        <v>219806256.16</v>
      </c>
      <c r="G8" s="170">
        <v>20548801.69</v>
      </c>
      <c r="H8" s="170">
        <v>30432695.71</v>
      </c>
      <c r="J8" s="155">
        <v>20000000</v>
      </c>
    </row>
    <row r="9" spans="1:8" ht="15" thickBot="1">
      <c r="A9" s="189" t="s">
        <v>260</v>
      </c>
      <c r="B9" s="119">
        <v>12010100</v>
      </c>
      <c r="C9" s="91">
        <v>12010113</v>
      </c>
      <c r="D9" s="121" t="s">
        <v>141</v>
      </c>
      <c r="E9" s="170">
        <v>14714981.62</v>
      </c>
      <c r="F9" s="170">
        <f>116146903.97+10000000</f>
        <v>126146903.97</v>
      </c>
      <c r="G9" s="170">
        <v>9277462.66</v>
      </c>
      <c r="H9" s="170">
        <v>15853715.06</v>
      </c>
    </row>
    <row r="10" spans="1:10" ht="15" thickBot="1">
      <c r="A10" s="189" t="s">
        <v>260</v>
      </c>
      <c r="B10" s="119">
        <v>12010100</v>
      </c>
      <c r="C10" s="91">
        <v>12010108</v>
      </c>
      <c r="D10" s="121" t="s">
        <v>198</v>
      </c>
      <c r="E10" s="170"/>
      <c r="F10" s="170">
        <v>600000</v>
      </c>
      <c r="G10" s="170"/>
      <c r="H10" s="170"/>
      <c r="J10" s="157">
        <v>3000000</v>
      </c>
    </row>
    <row r="11" spans="1:10" ht="15" thickBot="1">
      <c r="A11" s="189" t="s">
        <v>260</v>
      </c>
      <c r="B11" s="119">
        <v>12010100</v>
      </c>
      <c r="C11" s="91">
        <v>12010119</v>
      </c>
      <c r="D11" s="121" t="s">
        <v>46</v>
      </c>
      <c r="E11" s="170">
        <v>1521847.11</v>
      </c>
      <c r="F11" s="170">
        <f>2423962.59+16000000</f>
        <v>18423962.59</v>
      </c>
      <c r="G11" s="170">
        <v>682102172.92</v>
      </c>
      <c r="H11" s="170">
        <v>1010248476.05</v>
      </c>
      <c r="J11" s="157">
        <v>800000</v>
      </c>
    </row>
    <row r="12" spans="1:10" ht="15" thickBot="1">
      <c r="A12" s="189" t="s">
        <v>260</v>
      </c>
      <c r="B12" s="119">
        <v>12010100</v>
      </c>
      <c r="C12" s="91">
        <v>12010101</v>
      </c>
      <c r="D12" s="121" t="s">
        <v>47</v>
      </c>
      <c r="E12" s="170">
        <v>1666500</v>
      </c>
      <c r="F12" s="170">
        <v>103000870</v>
      </c>
      <c r="G12" s="170">
        <v>1132530</v>
      </c>
      <c r="H12" s="170">
        <v>1677272.56</v>
      </c>
      <c r="J12" s="157">
        <v>100000</v>
      </c>
    </row>
    <row r="13" spans="1:8" ht="15" thickBot="1">
      <c r="A13" s="189" t="s">
        <v>260</v>
      </c>
      <c r="B13" s="119">
        <v>12010100</v>
      </c>
      <c r="C13" s="91">
        <v>12010132</v>
      </c>
      <c r="D13" s="121" t="s">
        <v>142</v>
      </c>
      <c r="E13" s="170">
        <v>1446195267.37</v>
      </c>
      <c r="F13" s="170">
        <f>268550493.4+270000000</f>
        <v>538550493.4</v>
      </c>
      <c r="G13" s="170">
        <v>133099606.8</v>
      </c>
      <c r="H13" s="170">
        <v>197120003.91</v>
      </c>
    </row>
    <row r="14" spans="1:8" ht="15" thickBot="1">
      <c r="A14" s="189" t="s">
        <v>260</v>
      </c>
      <c r="B14" s="119">
        <v>12010100</v>
      </c>
      <c r="C14" s="8">
        <v>12010110</v>
      </c>
      <c r="D14" s="121" t="s">
        <v>189</v>
      </c>
      <c r="E14" s="170">
        <v>135279891.42</v>
      </c>
      <c r="F14" s="170">
        <f>224425886.59+110000000</f>
        <v>334425886.59000003</v>
      </c>
      <c r="G14" s="170">
        <v>363200039.43</v>
      </c>
      <c r="H14" s="170">
        <v>244395573.57</v>
      </c>
    </row>
    <row r="15" spans="1:8" ht="15" thickBot="1">
      <c r="A15" s="189" t="s">
        <v>260</v>
      </c>
      <c r="B15" s="122">
        <v>12010100</v>
      </c>
      <c r="C15" s="123">
        <v>12010112</v>
      </c>
      <c r="D15" s="124" t="s">
        <v>197</v>
      </c>
      <c r="E15" s="170">
        <v>150672528.12</v>
      </c>
      <c r="F15" s="170">
        <f>276520301.54+200000000</f>
        <v>476520301.54</v>
      </c>
      <c r="G15" s="170">
        <v>34814613.74</v>
      </c>
      <c r="H15" s="170">
        <v>51560308.56</v>
      </c>
    </row>
    <row r="16" spans="1:9" ht="15">
      <c r="A16" s="189" t="s">
        <v>260</v>
      </c>
      <c r="B16" s="91">
        <v>12010100</v>
      </c>
      <c r="C16" s="123">
        <v>12010018</v>
      </c>
      <c r="D16" s="124" t="s">
        <v>225</v>
      </c>
      <c r="E16" s="170">
        <v>29008529</v>
      </c>
      <c r="F16" s="170">
        <v>100000000</v>
      </c>
      <c r="G16" s="170">
        <v>9004552.6</v>
      </c>
      <c r="H16" s="170">
        <v>56961390</v>
      </c>
      <c r="I16" t="s">
        <v>0</v>
      </c>
    </row>
    <row r="17" spans="1:8" ht="15">
      <c r="A17" s="135"/>
      <c r="B17" s="91"/>
      <c r="C17" s="123"/>
      <c r="D17" s="86" t="s">
        <v>231</v>
      </c>
      <c r="E17" s="170"/>
      <c r="F17" s="170"/>
      <c r="G17" s="170"/>
      <c r="H17" s="170"/>
    </row>
    <row r="18" spans="1:8" ht="15" thickBot="1">
      <c r="A18" s="135"/>
      <c r="B18" s="91"/>
      <c r="C18" s="123"/>
      <c r="D18" s="86" t="s">
        <v>120</v>
      </c>
      <c r="E18" s="170"/>
      <c r="F18" s="170"/>
      <c r="G18" s="170"/>
      <c r="H18" s="170"/>
    </row>
    <row r="19" spans="1:8" ht="15" thickBot="1">
      <c r="A19" s="189" t="s">
        <v>261</v>
      </c>
      <c r="B19" s="91">
        <v>12010100</v>
      </c>
      <c r="C19" s="8">
        <v>12010110</v>
      </c>
      <c r="D19" s="88" t="s">
        <v>233</v>
      </c>
      <c r="E19" s="170"/>
      <c r="F19" s="87">
        <v>8400000</v>
      </c>
      <c r="G19" s="170"/>
      <c r="H19" s="87"/>
    </row>
    <row r="20" spans="1:8" ht="15">
      <c r="A20" s="189" t="s">
        <v>261</v>
      </c>
      <c r="B20" s="91">
        <v>12010100</v>
      </c>
      <c r="C20" s="8">
        <v>12010110</v>
      </c>
      <c r="D20" s="124" t="s">
        <v>256</v>
      </c>
      <c r="E20" s="170">
        <v>5000000</v>
      </c>
      <c r="F20" s="170">
        <v>13595850</v>
      </c>
      <c r="G20" s="170">
        <v>3187049.05</v>
      </c>
      <c r="H20" s="87">
        <v>12678991</v>
      </c>
    </row>
    <row r="21" spans="1:10" ht="15">
      <c r="A21" s="14"/>
      <c r="B21" s="14"/>
      <c r="C21" s="14"/>
      <c r="D21" s="23" t="s">
        <v>1</v>
      </c>
      <c r="E21" s="55">
        <f>E6+E7+E8+E9+E11+E12+E13+E14+E15+E16+E20</f>
        <v>8279547083.05</v>
      </c>
      <c r="F21" s="55">
        <f>SUM(F6:F20)</f>
        <v>7192829219.190001</v>
      </c>
      <c r="G21" s="55">
        <f>SUM(G6:G20)</f>
        <v>5560681367.43</v>
      </c>
      <c r="H21" s="55">
        <f>SUM(H6:H20)</f>
        <v>7995601643.360001</v>
      </c>
      <c r="J21" s="63">
        <f>SUM(J6:J15)</f>
        <v>408900000</v>
      </c>
    </row>
    <row r="23" spans="6:8" ht="14.25">
      <c r="F23" s="71"/>
      <c r="G23" s="63"/>
      <c r="H23" s="63"/>
    </row>
    <row r="24" ht="14.25">
      <c r="H24" s="63"/>
    </row>
  </sheetData>
  <sheetProtection/>
  <mergeCells count="8">
    <mergeCell ref="G3:G4"/>
    <mergeCell ref="H3:H4"/>
    <mergeCell ref="A2:D2"/>
    <mergeCell ref="B3:B5"/>
    <mergeCell ref="C3:C5"/>
    <mergeCell ref="D3:D5"/>
    <mergeCell ref="E3:E4"/>
    <mergeCell ref="A3:A5"/>
  </mergeCells>
  <printOptions/>
  <pageMargins left="0.25" right="0.078740157480315" top="0.748031496062992" bottom="0.748031496062992" header="0.31496062992126" footer="0.31496062992126"/>
  <pageSetup horizontalDpi="1200" verticalDpi="12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6" zoomScaleSheetLayoutView="86" zoomScalePageLayoutView="0" workbookViewId="0" topLeftCell="A1">
      <selection activeCell="H6" sqref="H6"/>
    </sheetView>
  </sheetViews>
  <sheetFormatPr defaultColWidth="9.140625" defaultRowHeight="15"/>
  <cols>
    <col min="1" max="1" width="17.28125" style="0" customWidth="1"/>
    <col min="2" max="2" width="14.421875" style="0" customWidth="1"/>
    <col min="3" max="3" width="12.7109375" style="0" customWidth="1"/>
    <col min="4" max="4" width="30.140625" style="0" customWidth="1"/>
    <col min="5" max="5" width="19.8515625" style="0" customWidth="1"/>
    <col min="6" max="6" width="20.421875" style="0" customWidth="1"/>
    <col min="7" max="7" width="16.28125" style="0" customWidth="1"/>
    <col min="8" max="8" width="18.140625" style="0" customWidth="1"/>
    <col min="9" max="9" width="0.13671875" style="0" hidden="1" customWidth="1"/>
    <col min="10" max="12" width="9.140625" style="0" hidden="1" customWidth="1"/>
  </cols>
  <sheetData>
    <row r="1" spans="1:12" ht="21">
      <c r="A1" s="243" t="s">
        <v>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21">
      <c r="A2" s="167"/>
      <c r="B2" s="167"/>
      <c r="C2" s="167"/>
      <c r="D2" s="167"/>
      <c r="E2" s="167" t="s">
        <v>109</v>
      </c>
      <c r="F2" s="167"/>
      <c r="G2" s="167"/>
      <c r="H2" s="167"/>
      <c r="I2" s="167"/>
      <c r="J2" s="167"/>
      <c r="K2" s="167"/>
      <c r="L2" s="167"/>
    </row>
    <row r="3" spans="1:12" ht="54.75" customHeight="1">
      <c r="A3" s="89" t="s">
        <v>42</v>
      </c>
      <c r="B3" s="89" t="s">
        <v>54</v>
      </c>
      <c r="C3" s="89" t="s">
        <v>55</v>
      </c>
      <c r="D3" s="86" t="s">
        <v>57</v>
      </c>
      <c r="E3" s="219" t="s">
        <v>326</v>
      </c>
      <c r="F3" s="117" t="s">
        <v>327</v>
      </c>
      <c r="G3" s="234" t="s">
        <v>328</v>
      </c>
      <c r="H3" s="234" t="s">
        <v>330</v>
      </c>
      <c r="I3" s="48"/>
      <c r="J3" s="48"/>
      <c r="K3" s="48"/>
      <c r="L3" s="48"/>
    </row>
    <row r="4" spans="1:8" ht="15">
      <c r="A4" s="14"/>
      <c r="B4" s="14"/>
      <c r="C4" s="14"/>
      <c r="D4" s="76" t="s">
        <v>137</v>
      </c>
      <c r="E4" s="228"/>
      <c r="F4" s="118" t="s">
        <v>96</v>
      </c>
      <c r="G4" s="235"/>
      <c r="H4" s="235"/>
    </row>
    <row r="5" spans="1:8" ht="14.25">
      <c r="A5" s="14">
        <v>1202090000</v>
      </c>
      <c r="B5" s="133">
        <v>26000100100</v>
      </c>
      <c r="C5" s="14">
        <v>12020907</v>
      </c>
      <c r="D5" s="91" t="s">
        <v>139</v>
      </c>
      <c r="E5" s="87">
        <v>74887996</v>
      </c>
      <c r="F5" s="87">
        <v>1550000000</v>
      </c>
      <c r="G5" s="170">
        <v>48276862</v>
      </c>
      <c r="H5" s="87">
        <v>160000000</v>
      </c>
    </row>
    <row r="6" spans="1:8" ht="14.25">
      <c r="A6" s="14"/>
      <c r="B6" s="133"/>
      <c r="C6" s="14"/>
      <c r="D6" s="91"/>
      <c r="E6" s="87"/>
      <c r="F6" s="87"/>
      <c r="G6" s="170"/>
      <c r="H6" s="87"/>
    </row>
    <row r="7" spans="1:8" ht="27.75">
      <c r="A7" s="14"/>
      <c r="B7" s="133"/>
      <c r="C7" s="14"/>
      <c r="D7" s="95" t="s">
        <v>226</v>
      </c>
      <c r="E7" s="87"/>
      <c r="F7" s="87"/>
      <c r="G7" s="170"/>
      <c r="H7" s="87"/>
    </row>
    <row r="8" spans="1:8" ht="14.25">
      <c r="A8" s="14">
        <v>1202090000</v>
      </c>
      <c r="B8" s="133">
        <v>23300100100</v>
      </c>
      <c r="C8" s="14">
        <v>12020902</v>
      </c>
      <c r="D8" s="91" t="s">
        <v>250</v>
      </c>
      <c r="E8" s="87">
        <v>0</v>
      </c>
      <c r="F8" s="87">
        <v>50000000</v>
      </c>
      <c r="G8" s="87"/>
      <c r="H8" s="87"/>
    </row>
    <row r="9" spans="1:8" ht="14.25">
      <c r="A9" s="14"/>
      <c r="B9" s="14"/>
      <c r="C9" s="14"/>
      <c r="D9" s="64" t="s">
        <v>1</v>
      </c>
      <c r="E9" s="56">
        <f>SUM(E5:E5)</f>
        <v>74887996</v>
      </c>
      <c r="F9" s="56">
        <f>SUM(F5:F8)</f>
        <v>1600000000</v>
      </c>
      <c r="G9" s="56">
        <f>SUM(G5:G5)</f>
        <v>48276862</v>
      </c>
      <c r="H9" s="56">
        <f>SUM(H5:H8)</f>
        <v>160000000</v>
      </c>
    </row>
    <row r="16" spans="5:6" ht="14.25">
      <c r="E16" s="52"/>
      <c r="F16" s="69"/>
    </row>
    <row r="17" spans="5:6" ht="14.25">
      <c r="E17" s="52"/>
      <c r="F17" s="69"/>
    </row>
    <row r="18" spans="5:6" ht="14.25">
      <c r="E18" s="52"/>
      <c r="F18" s="69"/>
    </row>
    <row r="19" spans="5:7" ht="14.25">
      <c r="E19" s="52"/>
      <c r="F19" s="69"/>
      <c r="G19" s="52"/>
    </row>
    <row r="20" spans="5:7" ht="14.25">
      <c r="E20" s="52"/>
      <c r="F20" s="69"/>
      <c r="G20" s="52"/>
    </row>
    <row r="21" spans="5:7" ht="14.25">
      <c r="E21" s="53"/>
      <c r="F21" s="53"/>
      <c r="G21" s="53"/>
    </row>
  </sheetData>
  <sheetProtection/>
  <mergeCells count="4">
    <mergeCell ref="A1:L1"/>
    <mergeCell ref="E3:E4"/>
    <mergeCell ref="G3:G4"/>
    <mergeCell ref="H3:H4"/>
  </mergeCells>
  <printOptions/>
  <pageMargins left="0.07874015748031496" right="0.4724409448818898" top="0.7480314960629921" bottom="0.7480314960629921" header="0.31496062992125984" footer="0.31496062992125984"/>
  <pageSetup horizontalDpi="1200" verticalDpi="12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6" zoomScaleSheetLayoutView="86" zoomScalePageLayoutView="0" workbookViewId="0" topLeftCell="A1">
      <selection activeCell="D15" sqref="D15"/>
    </sheetView>
  </sheetViews>
  <sheetFormatPr defaultColWidth="9.140625" defaultRowHeight="15"/>
  <cols>
    <col min="1" max="1" width="19.8515625" style="0" customWidth="1"/>
    <col min="2" max="2" width="23.28125" style="0" customWidth="1"/>
    <col min="3" max="3" width="25.28125" style="0" customWidth="1"/>
    <col min="4" max="4" width="25.8515625" style="0" customWidth="1"/>
    <col min="5" max="5" width="26.8515625" style="0" customWidth="1"/>
    <col min="6" max="6" width="27.7109375" style="0" customWidth="1"/>
    <col min="8" max="8" width="16.8515625" style="0" bestFit="1" customWidth="1"/>
  </cols>
  <sheetData>
    <row r="1" spans="1:4" ht="29.25" thickBot="1">
      <c r="A1" s="70" t="s">
        <v>356</v>
      </c>
      <c r="C1" s="70"/>
      <c r="D1" s="61"/>
    </row>
    <row r="2" spans="1:6" ht="24.75" customHeight="1">
      <c r="A2" s="244" t="s">
        <v>42</v>
      </c>
      <c r="B2" s="246" t="s">
        <v>44</v>
      </c>
      <c r="C2" s="219" t="s">
        <v>326</v>
      </c>
      <c r="D2" s="117" t="s">
        <v>327</v>
      </c>
      <c r="E2" s="234" t="s">
        <v>328</v>
      </c>
      <c r="F2" s="234" t="s">
        <v>330</v>
      </c>
    </row>
    <row r="3" spans="1:6" ht="24.75" customHeight="1">
      <c r="A3" s="245"/>
      <c r="B3" s="247"/>
      <c r="C3" s="228"/>
      <c r="D3" s="118" t="s">
        <v>96</v>
      </c>
      <c r="E3" s="235"/>
      <c r="F3" s="235"/>
    </row>
    <row r="4" spans="1:6" ht="24.75" customHeight="1">
      <c r="A4" s="2">
        <v>1201010000</v>
      </c>
      <c r="B4" s="2" t="s">
        <v>86</v>
      </c>
      <c r="C4" s="60">
        <f>Taxes!E21</f>
        <v>8279547083.05</v>
      </c>
      <c r="D4" s="60">
        <f>Taxes!F21</f>
        <v>7192829219.190001</v>
      </c>
      <c r="E4" s="60">
        <f>Taxes!G21</f>
        <v>5560681367.43</v>
      </c>
      <c r="F4" s="60">
        <v>8995601643.36</v>
      </c>
    </row>
    <row r="5" spans="1:6" ht="24.75" customHeight="1">
      <c r="A5" s="2">
        <v>1202010000</v>
      </c>
      <c r="B5" s="2" t="s">
        <v>211</v>
      </c>
      <c r="C5" s="60">
        <f>Licences!E27</f>
        <v>404532445.52</v>
      </c>
      <c r="D5" s="60">
        <f>Licences!F27</f>
        <v>714270125.1800001</v>
      </c>
      <c r="E5" s="60">
        <f>Licences!G27</f>
        <v>232422115</v>
      </c>
      <c r="F5" s="60">
        <v>782437496.79</v>
      </c>
    </row>
    <row r="6" spans="1:6" ht="24.75" customHeight="1">
      <c r="A6" s="2">
        <v>1202040000</v>
      </c>
      <c r="B6" s="2" t="s">
        <v>87</v>
      </c>
      <c r="C6" s="60">
        <f>fees!E221</f>
        <v>1972953926.87</v>
      </c>
      <c r="D6" s="60">
        <f>fees!F221</f>
        <v>5630815012.51</v>
      </c>
      <c r="E6" s="60">
        <f>fees!G221</f>
        <v>1633654262.01</v>
      </c>
      <c r="F6" s="60">
        <v>4139541882.25</v>
      </c>
    </row>
    <row r="7" spans="1:6" ht="24.75" customHeight="1">
      <c r="A7" s="2">
        <v>1202060000</v>
      </c>
      <c r="B7" s="2" t="s">
        <v>88</v>
      </c>
      <c r="C7" s="60">
        <f>Sales!E47</f>
        <v>316785517.56</v>
      </c>
      <c r="D7" s="60">
        <f>Sales!F47</f>
        <v>569561957.63</v>
      </c>
      <c r="E7" s="60">
        <f>Sales!G47</f>
        <v>161784793.73000002</v>
      </c>
      <c r="F7" s="60">
        <v>556651909.12</v>
      </c>
    </row>
    <row r="8" spans="1:6" ht="24.75" customHeight="1">
      <c r="A8" s="2">
        <v>1202070000</v>
      </c>
      <c r="B8" s="2" t="s">
        <v>50</v>
      </c>
      <c r="C8" s="60">
        <v>34688910.91</v>
      </c>
      <c r="D8" s="60">
        <v>173951250</v>
      </c>
      <c r="E8" s="60">
        <v>29557023.9</v>
      </c>
      <c r="F8" s="60">
        <v>101206375</v>
      </c>
    </row>
    <row r="9" spans="1:6" ht="24.75" customHeight="1">
      <c r="A9" s="2">
        <v>1202080000</v>
      </c>
      <c r="B9" s="2" t="s">
        <v>89</v>
      </c>
      <c r="C9" s="60">
        <v>1413500</v>
      </c>
      <c r="D9" s="60">
        <v>8575328.49</v>
      </c>
      <c r="E9" s="60">
        <v>382000</v>
      </c>
      <c r="F9" s="60">
        <v>15504850</v>
      </c>
    </row>
    <row r="10" spans="1:6" ht="24.75" customHeight="1">
      <c r="A10" s="2">
        <v>1202090000</v>
      </c>
      <c r="B10" s="2" t="s">
        <v>90</v>
      </c>
      <c r="C10" s="60">
        <f>RentLands!E9</f>
        <v>74887996</v>
      </c>
      <c r="D10" s="60">
        <f>RentLands!F9</f>
        <v>1600000000</v>
      </c>
      <c r="E10" s="60">
        <f>RentLands!G9</f>
        <v>48276862</v>
      </c>
      <c r="F10" s="60">
        <v>2600000000</v>
      </c>
    </row>
    <row r="11" spans="1:8" ht="24.75" customHeight="1">
      <c r="A11" s="2"/>
      <c r="B11" s="64" t="s">
        <v>1</v>
      </c>
      <c r="C11" s="56">
        <f>SUM(C4:C10)</f>
        <v>11084809379.909998</v>
      </c>
      <c r="D11" s="56">
        <f>SUM(D4:D10)</f>
        <v>15890002893</v>
      </c>
      <c r="E11" s="56">
        <f>SUM(E4:E10)</f>
        <v>7666758424.07</v>
      </c>
      <c r="F11" s="56">
        <f>SUM(F4:F10)</f>
        <v>17190944156.520004</v>
      </c>
      <c r="H11" s="63"/>
    </row>
    <row r="12" ht="14.25">
      <c r="F12" s="63"/>
    </row>
    <row r="15" spans="3:5" ht="14.25">
      <c r="C15" s="63"/>
      <c r="E15" s="63"/>
    </row>
    <row r="17" spans="2:5" ht="14.25">
      <c r="B17" s="62"/>
      <c r="C17" s="62"/>
      <c r="D17" s="69"/>
      <c r="E17" s="62"/>
    </row>
    <row r="18" spans="2:5" ht="14.25">
      <c r="B18" s="62"/>
      <c r="C18" s="62"/>
      <c r="D18" s="69"/>
      <c r="E18" s="62"/>
    </row>
    <row r="19" spans="2:5" ht="14.25">
      <c r="B19" s="62"/>
      <c r="C19" s="62"/>
      <c r="D19" s="69"/>
      <c r="E19" s="62"/>
    </row>
    <row r="20" spans="2:5" ht="14.25">
      <c r="B20" s="62"/>
      <c r="C20" s="62"/>
      <c r="D20" s="69"/>
      <c r="E20" s="62"/>
    </row>
    <row r="22" spans="3:4" ht="14.25">
      <c r="C22" s="62"/>
      <c r="D22" s="69"/>
    </row>
    <row r="23" spans="3:4" ht="14.25">
      <c r="C23" s="62"/>
      <c r="D23" s="69"/>
    </row>
    <row r="24" spans="3:4" ht="14.25">
      <c r="C24" s="63"/>
      <c r="D24" s="63"/>
    </row>
  </sheetData>
  <sheetProtection/>
  <mergeCells count="5">
    <mergeCell ref="A2:A3"/>
    <mergeCell ref="B2:B3"/>
    <mergeCell ref="C2:C3"/>
    <mergeCell ref="E2:E3"/>
    <mergeCell ref="F2:F3"/>
  </mergeCells>
  <printOptions/>
  <pageMargins left="0.11811023622047245" right="0.03937007874015748" top="0.7480314960629921" bottom="0.7480314960629921" header="0.31496062992125984" footer="0.31496062992125984"/>
  <pageSetup horizontalDpi="1200" verticalDpi="12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0"/>
  <sheetViews>
    <sheetView view="pageBreakPreview" zoomScale="91" zoomScaleNormal="68" zoomScaleSheetLayoutView="91" zoomScalePageLayoutView="0" workbookViewId="0" topLeftCell="A120">
      <selection activeCell="A150" sqref="A150"/>
    </sheetView>
  </sheetViews>
  <sheetFormatPr defaultColWidth="9.140625" defaultRowHeight="15"/>
  <cols>
    <col min="1" max="1" width="18.7109375" style="190" customWidth="1"/>
    <col min="2" max="2" width="25.7109375" style="2" customWidth="1"/>
    <col min="3" max="3" width="18.57421875" style="2" customWidth="1"/>
    <col min="4" max="4" width="57.421875" style="0" customWidth="1"/>
    <col min="5" max="5" width="25.140625" style="0" customWidth="1"/>
    <col min="6" max="6" width="25.57421875" style="0" customWidth="1"/>
    <col min="7" max="7" width="20.00390625" style="0" customWidth="1"/>
    <col min="8" max="8" width="26.7109375" style="0" customWidth="1"/>
    <col min="9" max="9" width="17.140625" style="0" customWidth="1"/>
    <col min="10" max="10" width="19.7109375" style="0" hidden="1" customWidth="1"/>
    <col min="11" max="11" width="19.140625" style="0" hidden="1" customWidth="1"/>
    <col min="12" max="12" width="16.421875" style="0" hidden="1" customWidth="1"/>
  </cols>
  <sheetData>
    <row r="1" spans="2:3" ht="14.25" hidden="1">
      <c r="B1" s="51"/>
      <c r="C1" s="51"/>
    </row>
    <row r="2" spans="2:12" ht="28.5">
      <c r="B2" s="51"/>
      <c r="C2" s="51"/>
      <c r="D2" s="72" t="s">
        <v>59</v>
      </c>
      <c r="E2" s="72"/>
      <c r="F2" s="72"/>
      <c r="G2" s="72"/>
      <c r="H2" s="72"/>
      <c r="I2" s="72"/>
      <c r="J2" s="72"/>
      <c r="K2" s="72"/>
      <c r="L2" s="72"/>
    </row>
    <row r="3" spans="2:8" ht="28.5">
      <c r="B3" s="183"/>
      <c r="C3" s="72"/>
      <c r="D3" s="72" t="s">
        <v>106</v>
      </c>
      <c r="E3" s="72"/>
      <c r="F3" s="72"/>
      <c r="G3" s="72"/>
      <c r="H3" s="72"/>
    </row>
    <row r="4" spans="2:8" ht="16.5">
      <c r="B4"/>
      <c r="C4"/>
      <c r="D4" s="229"/>
      <c r="E4" s="229"/>
      <c r="F4" s="229"/>
      <c r="G4" s="229"/>
      <c r="H4" s="229"/>
    </row>
    <row r="5" spans="4:8" ht="15" customHeight="1">
      <c r="D5" s="1" t="s">
        <v>4</v>
      </c>
      <c r="E5" s="230" t="s">
        <v>326</v>
      </c>
      <c r="F5" s="117" t="s">
        <v>327</v>
      </c>
      <c r="G5" s="230" t="s">
        <v>328</v>
      </c>
      <c r="H5" s="230" t="s">
        <v>329</v>
      </c>
    </row>
    <row r="6" spans="1:8" s="11" customFormat="1" ht="58.5" customHeight="1">
      <c r="A6" s="182" t="s">
        <v>258</v>
      </c>
      <c r="B6" s="192" t="s">
        <v>38</v>
      </c>
      <c r="C6" s="10" t="s">
        <v>39</v>
      </c>
      <c r="D6" s="217" t="s">
        <v>5</v>
      </c>
      <c r="E6" s="231"/>
      <c r="F6" s="218" t="s">
        <v>353</v>
      </c>
      <c r="G6" s="232"/>
      <c r="H6" s="232"/>
    </row>
    <row r="7" spans="1:8" s="9" customFormat="1" ht="15" customHeight="1">
      <c r="A7" s="191"/>
      <c r="B7" s="59"/>
      <c r="C7" s="58"/>
      <c r="D7" s="13"/>
      <c r="E7" s="3"/>
      <c r="F7" s="3"/>
      <c r="G7" s="3"/>
      <c r="H7" s="3"/>
    </row>
    <row r="8" spans="1:8" s="9" customFormat="1" ht="34.5" customHeight="1">
      <c r="A8" s="191"/>
      <c r="B8" s="7"/>
      <c r="C8" s="2"/>
      <c r="D8" s="86" t="s">
        <v>231</v>
      </c>
      <c r="E8" s="87"/>
      <c r="F8" s="87"/>
      <c r="G8" s="87"/>
      <c r="H8" s="87"/>
    </row>
    <row r="9" spans="1:8" s="9" customFormat="1" ht="34.5" customHeight="1">
      <c r="A9" s="191"/>
      <c r="B9" s="7"/>
      <c r="C9" s="2"/>
      <c r="D9" s="86" t="s">
        <v>120</v>
      </c>
      <c r="E9" s="87"/>
      <c r="F9" s="87"/>
      <c r="G9" s="87"/>
      <c r="H9" s="87"/>
    </row>
    <row r="10" spans="1:8" s="9" customFormat="1" ht="15" customHeight="1">
      <c r="A10" s="191" t="s">
        <v>262</v>
      </c>
      <c r="B10" s="7" t="s">
        <v>298</v>
      </c>
      <c r="C10" s="2">
        <v>12020451</v>
      </c>
      <c r="D10" s="30" t="s">
        <v>121</v>
      </c>
      <c r="E10" s="87">
        <v>2067000</v>
      </c>
      <c r="F10" s="87">
        <v>10000000</v>
      </c>
      <c r="G10" s="87">
        <v>2580000</v>
      </c>
      <c r="H10" s="87">
        <v>5000000</v>
      </c>
    </row>
    <row r="11" spans="1:8" s="9" customFormat="1" ht="15" customHeight="1">
      <c r="A11" s="191" t="s">
        <v>262</v>
      </c>
      <c r="B11" s="7" t="s">
        <v>298</v>
      </c>
      <c r="C11" s="2">
        <v>12020451</v>
      </c>
      <c r="D11" s="30" t="s">
        <v>115</v>
      </c>
      <c r="E11" s="87">
        <v>2712000</v>
      </c>
      <c r="F11" s="87">
        <v>4000000</v>
      </c>
      <c r="G11" s="87">
        <v>405000</v>
      </c>
      <c r="H11" s="87">
        <v>30000000</v>
      </c>
    </row>
    <row r="12" spans="1:8" s="9" customFormat="1" ht="15" customHeight="1">
      <c r="A12" s="191" t="s">
        <v>262</v>
      </c>
      <c r="B12" s="7" t="s">
        <v>298</v>
      </c>
      <c r="C12" s="2">
        <v>12020456</v>
      </c>
      <c r="D12" s="30" t="s">
        <v>122</v>
      </c>
      <c r="E12" s="87">
        <v>1248000</v>
      </c>
      <c r="F12" s="87"/>
      <c r="G12" s="87">
        <v>6018000</v>
      </c>
      <c r="H12" s="87">
        <v>10000000</v>
      </c>
    </row>
    <row r="13" spans="1:8" s="9" customFormat="1" ht="15" customHeight="1">
      <c r="A13" s="191" t="s">
        <v>262</v>
      </c>
      <c r="B13" s="7" t="s">
        <v>298</v>
      </c>
      <c r="C13" s="2">
        <v>12020456</v>
      </c>
      <c r="D13" s="30" t="s">
        <v>212</v>
      </c>
      <c r="E13" s="87">
        <v>543000</v>
      </c>
      <c r="F13" s="87">
        <v>16000000</v>
      </c>
      <c r="G13" s="87">
        <v>2018000</v>
      </c>
      <c r="H13" s="87">
        <v>10000000</v>
      </c>
    </row>
    <row r="14" spans="1:8" s="9" customFormat="1" ht="15" customHeight="1">
      <c r="A14" s="191" t="s">
        <v>262</v>
      </c>
      <c r="B14" s="7" t="s">
        <v>298</v>
      </c>
      <c r="C14" s="2">
        <v>12020411</v>
      </c>
      <c r="D14" s="88" t="s">
        <v>200</v>
      </c>
      <c r="E14" s="87">
        <v>3000000</v>
      </c>
      <c r="F14" s="87">
        <v>7375000</v>
      </c>
      <c r="G14" s="87">
        <v>1275000</v>
      </c>
      <c r="H14" s="87">
        <v>3800000</v>
      </c>
    </row>
    <row r="15" spans="1:8" s="9" customFormat="1" ht="15" customHeight="1">
      <c r="A15" s="191" t="s">
        <v>262</v>
      </c>
      <c r="B15" s="7" t="s">
        <v>298</v>
      </c>
      <c r="C15" s="2">
        <v>12020451</v>
      </c>
      <c r="D15" s="30" t="s">
        <v>143</v>
      </c>
      <c r="E15" s="87">
        <v>8419000</v>
      </c>
      <c r="F15" s="87">
        <v>40000000</v>
      </c>
      <c r="G15" s="87">
        <v>5560000</v>
      </c>
      <c r="H15" s="87">
        <v>45000000</v>
      </c>
    </row>
    <row r="16" spans="1:8" s="9" customFormat="1" ht="15" customHeight="1">
      <c r="A16" s="191" t="s">
        <v>262</v>
      </c>
      <c r="B16" s="7" t="s">
        <v>298</v>
      </c>
      <c r="C16" s="2">
        <v>12020451</v>
      </c>
      <c r="D16" s="88" t="s">
        <v>235</v>
      </c>
      <c r="E16" s="87">
        <v>2615000</v>
      </c>
      <c r="F16" s="87">
        <v>4000000</v>
      </c>
      <c r="G16" s="87">
        <v>2000000</v>
      </c>
      <c r="H16" s="87">
        <v>4000000</v>
      </c>
    </row>
    <row r="17" spans="1:8" s="9" customFormat="1" ht="15" customHeight="1">
      <c r="A17" s="191" t="s">
        <v>262</v>
      </c>
      <c r="B17" s="7" t="s">
        <v>298</v>
      </c>
      <c r="C17" s="2">
        <v>12020415</v>
      </c>
      <c r="D17" s="88" t="s">
        <v>234</v>
      </c>
      <c r="E17" s="87">
        <v>650000</v>
      </c>
      <c r="F17" s="87">
        <v>6000000</v>
      </c>
      <c r="G17" s="87">
        <v>2000000</v>
      </c>
      <c r="H17" s="87">
        <v>2000000</v>
      </c>
    </row>
    <row r="18" spans="1:8" s="9" customFormat="1" ht="15" customHeight="1">
      <c r="A18" s="191" t="s">
        <v>262</v>
      </c>
      <c r="B18" s="7" t="s">
        <v>298</v>
      </c>
      <c r="C18" s="2">
        <v>12020417</v>
      </c>
      <c r="D18" s="88" t="s">
        <v>144</v>
      </c>
      <c r="E18" s="87"/>
      <c r="F18" s="87">
        <v>2000000</v>
      </c>
      <c r="G18" s="87"/>
      <c r="H18" s="87">
        <v>4000000</v>
      </c>
    </row>
    <row r="19" spans="1:8" s="9" customFormat="1" ht="15" customHeight="1">
      <c r="A19" s="191" t="s">
        <v>262</v>
      </c>
      <c r="B19" s="7" t="s">
        <v>298</v>
      </c>
      <c r="C19" s="2">
        <v>12020478</v>
      </c>
      <c r="D19" s="88" t="s">
        <v>259</v>
      </c>
      <c r="E19" s="87">
        <v>140000</v>
      </c>
      <c r="F19" s="87">
        <v>3000000</v>
      </c>
      <c r="G19" s="87"/>
      <c r="H19" s="87">
        <v>3500000</v>
      </c>
    </row>
    <row r="20" spans="1:8" s="9" customFormat="1" ht="15" customHeight="1">
      <c r="A20" s="191" t="s">
        <v>262</v>
      </c>
      <c r="B20" s="7" t="s">
        <v>298</v>
      </c>
      <c r="C20" s="2">
        <v>12020426</v>
      </c>
      <c r="D20" s="88" t="s">
        <v>213</v>
      </c>
      <c r="E20" s="87"/>
      <c r="F20" s="87">
        <v>1000000</v>
      </c>
      <c r="G20" s="87"/>
      <c r="H20" s="87">
        <v>1500000</v>
      </c>
    </row>
    <row r="21" spans="1:8" s="9" customFormat="1" ht="15" customHeight="1">
      <c r="A21" s="191" t="s">
        <v>262</v>
      </c>
      <c r="B21" s="7" t="s">
        <v>298</v>
      </c>
      <c r="C21" s="2">
        <v>12020426</v>
      </c>
      <c r="D21" s="88" t="s">
        <v>214</v>
      </c>
      <c r="E21" s="87"/>
      <c r="F21" s="87">
        <v>10000000</v>
      </c>
      <c r="G21" s="87"/>
      <c r="H21" s="87">
        <v>1500000</v>
      </c>
    </row>
    <row r="22" spans="1:8" s="9" customFormat="1" ht="15" customHeight="1">
      <c r="A22" s="191" t="s">
        <v>262</v>
      </c>
      <c r="B22" s="7" t="s">
        <v>298</v>
      </c>
      <c r="C22" s="2">
        <v>12020426</v>
      </c>
      <c r="D22" s="88" t="s">
        <v>232</v>
      </c>
      <c r="E22" s="87"/>
      <c r="F22" s="87">
        <v>2000000</v>
      </c>
      <c r="G22" s="87"/>
      <c r="H22" s="87">
        <v>2000000</v>
      </c>
    </row>
    <row r="23" spans="1:8" s="9" customFormat="1" ht="30">
      <c r="A23" s="191"/>
      <c r="B23" s="59"/>
      <c r="C23" s="6"/>
      <c r="D23" s="86" t="s">
        <v>236</v>
      </c>
      <c r="E23" s="87"/>
      <c r="F23" s="87"/>
      <c r="G23" s="87"/>
      <c r="H23" s="87"/>
    </row>
    <row r="24" spans="1:8" s="9" customFormat="1" ht="15" customHeight="1">
      <c r="A24" s="191"/>
      <c r="B24" s="59"/>
      <c r="C24" s="6"/>
      <c r="D24" s="89" t="s">
        <v>123</v>
      </c>
      <c r="E24" s="87"/>
      <c r="F24" s="87"/>
      <c r="G24" s="87"/>
      <c r="H24" s="87"/>
    </row>
    <row r="25" spans="1:8" s="9" customFormat="1" ht="15" customHeight="1">
      <c r="A25" s="191" t="s">
        <v>263</v>
      </c>
      <c r="B25" s="7" t="s">
        <v>298</v>
      </c>
      <c r="C25" s="2">
        <v>12020411</v>
      </c>
      <c r="D25" s="88" t="s">
        <v>201</v>
      </c>
      <c r="E25" s="87"/>
      <c r="F25" s="87"/>
      <c r="G25" s="87"/>
      <c r="H25" s="87"/>
    </row>
    <row r="26" spans="1:8" s="9" customFormat="1" ht="15" customHeight="1">
      <c r="A26" s="191"/>
      <c r="B26" s="57"/>
      <c r="C26" s="57"/>
      <c r="D26" s="86" t="s">
        <v>63</v>
      </c>
      <c r="E26" s="87"/>
      <c r="F26" s="87"/>
      <c r="G26" s="87"/>
      <c r="H26" s="87"/>
    </row>
    <row r="27" spans="1:8" s="9" customFormat="1" ht="15" customHeight="1">
      <c r="A27" s="191" t="s">
        <v>264</v>
      </c>
      <c r="B27" s="7" t="s">
        <v>298</v>
      </c>
      <c r="C27" s="58">
        <v>12020436</v>
      </c>
      <c r="D27" s="13" t="s">
        <v>237</v>
      </c>
      <c r="E27" s="87">
        <v>1150000</v>
      </c>
      <c r="F27" s="87">
        <v>4550000</v>
      </c>
      <c r="G27" s="87">
        <v>850000</v>
      </c>
      <c r="H27" s="87">
        <v>2500000</v>
      </c>
    </row>
    <row r="28" spans="1:8" s="9" customFormat="1" ht="15" customHeight="1">
      <c r="A28" s="191" t="s">
        <v>265</v>
      </c>
      <c r="B28" s="7" t="s">
        <v>298</v>
      </c>
      <c r="C28" s="58">
        <v>12020436</v>
      </c>
      <c r="D28" s="13" t="s">
        <v>220</v>
      </c>
      <c r="E28" s="87">
        <v>7640000</v>
      </c>
      <c r="F28" s="87">
        <v>10900000</v>
      </c>
      <c r="G28" s="87">
        <v>5041000</v>
      </c>
      <c r="H28" s="87">
        <v>8200000</v>
      </c>
    </row>
    <row r="29" spans="1:8" s="9" customFormat="1" ht="15" customHeight="1">
      <c r="A29" s="191" t="s">
        <v>266</v>
      </c>
      <c r="B29" s="7" t="s">
        <v>298</v>
      </c>
      <c r="C29" s="58">
        <v>12020436</v>
      </c>
      <c r="D29" s="13" t="s">
        <v>347</v>
      </c>
      <c r="E29" s="87"/>
      <c r="F29" s="87">
        <v>40000000</v>
      </c>
      <c r="G29" s="87">
        <v>1965000</v>
      </c>
      <c r="H29" s="87">
        <v>3300000</v>
      </c>
    </row>
    <row r="30" spans="1:8" s="9" customFormat="1" ht="15" customHeight="1">
      <c r="A30" s="191" t="s">
        <v>267</v>
      </c>
      <c r="B30" s="7" t="s">
        <v>298</v>
      </c>
      <c r="C30" s="58">
        <v>12020436</v>
      </c>
      <c r="D30" s="13" t="s">
        <v>145</v>
      </c>
      <c r="E30" s="87"/>
      <c r="F30" s="87">
        <v>4700000</v>
      </c>
      <c r="G30" s="87">
        <v>1735000</v>
      </c>
      <c r="H30" s="87">
        <v>2800000</v>
      </c>
    </row>
    <row r="31" spans="1:9" s="9" customFormat="1" ht="15" customHeight="1">
      <c r="A31" s="191" t="s">
        <v>268</v>
      </c>
      <c r="B31" s="7" t="s">
        <v>298</v>
      </c>
      <c r="C31" s="58">
        <v>12020436</v>
      </c>
      <c r="D31" s="13" t="s">
        <v>146</v>
      </c>
      <c r="E31" s="87">
        <v>7500000</v>
      </c>
      <c r="F31" s="87">
        <v>15000000</v>
      </c>
      <c r="G31" s="87">
        <v>7000000</v>
      </c>
      <c r="H31" s="87">
        <v>7500000</v>
      </c>
      <c r="I31" s="67"/>
    </row>
    <row r="32" spans="1:8" s="9" customFormat="1" ht="15" customHeight="1">
      <c r="A32" s="191" t="s">
        <v>269</v>
      </c>
      <c r="B32" s="7" t="s">
        <v>298</v>
      </c>
      <c r="C32" s="58">
        <v>12020436</v>
      </c>
      <c r="D32" s="13" t="s">
        <v>147</v>
      </c>
      <c r="E32" s="87">
        <v>7450000</v>
      </c>
      <c r="F32" s="87">
        <v>14700000</v>
      </c>
      <c r="G32" s="87">
        <v>2200000</v>
      </c>
      <c r="H32" s="87">
        <v>8500000</v>
      </c>
    </row>
    <row r="33" spans="1:9" s="9" customFormat="1" ht="15" customHeight="1">
      <c r="A33" s="191" t="s">
        <v>270</v>
      </c>
      <c r="B33" s="7" t="s">
        <v>298</v>
      </c>
      <c r="C33" s="58">
        <v>12020436</v>
      </c>
      <c r="D33" s="13" t="s">
        <v>238</v>
      </c>
      <c r="E33" s="87">
        <v>3396000</v>
      </c>
      <c r="F33" s="87">
        <v>11572000</v>
      </c>
      <c r="G33" s="87">
        <v>478000</v>
      </c>
      <c r="H33" s="87">
        <v>5786000</v>
      </c>
      <c r="I33" s="9" t="s">
        <v>0</v>
      </c>
    </row>
    <row r="34" spans="1:8" s="9" customFormat="1" ht="15" customHeight="1">
      <c r="A34" s="191" t="s">
        <v>271</v>
      </c>
      <c r="B34" s="7" t="s">
        <v>298</v>
      </c>
      <c r="C34" s="58">
        <v>12020436</v>
      </c>
      <c r="D34" s="13" t="s">
        <v>239</v>
      </c>
      <c r="E34" s="87">
        <v>2679000</v>
      </c>
      <c r="F34" s="87">
        <v>5745900</v>
      </c>
      <c r="G34" s="87">
        <v>2550000</v>
      </c>
      <c r="H34" s="87">
        <v>3160245</v>
      </c>
    </row>
    <row r="35" spans="1:8" s="9" customFormat="1" ht="15" customHeight="1">
      <c r="A35" s="191" t="s">
        <v>272</v>
      </c>
      <c r="B35" s="7" t="s">
        <v>298</v>
      </c>
      <c r="C35" s="58">
        <v>12020436</v>
      </c>
      <c r="D35" s="13" t="s">
        <v>240</v>
      </c>
      <c r="E35" s="87">
        <v>22632000</v>
      </c>
      <c r="F35" s="87">
        <v>50700000</v>
      </c>
      <c r="G35" s="87">
        <v>13800000</v>
      </c>
      <c r="H35" s="87">
        <v>55000000</v>
      </c>
    </row>
    <row r="36" spans="1:8" ht="15" customHeight="1">
      <c r="A36" s="191" t="s">
        <v>273</v>
      </c>
      <c r="B36" s="7" t="s">
        <v>298</v>
      </c>
      <c r="C36" s="58">
        <v>12020436</v>
      </c>
      <c r="D36" s="2" t="s">
        <v>202</v>
      </c>
      <c r="E36" s="87">
        <v>3201000</v>
      </c>
      <c r="F36" s="87">
        <v>12622000</v>
      </c>
      <c r="G36" s="87">
        <v>1056000</v>
      </c>
      <c r="H36" s="87">
        <v>3330000</v>
      </c>
    </row>
    <row r="37" spans="1:8" ht="15" customHeight="1">
      <c r="A37" s="191"/>
      <c r="B37" s="7"/>
      <c r="C37" s="12"/>
      <c r="D37" s="86" t="s">
        <v>190</v>
      </c>
      <c r="E37" s="90"/>
      <c r="F37" s="90"/>
      <c r="G37" s="90"/>
      <c r="H37" s="90"/>
    </row>
    <row r="38" spans="1:8" ht="15" customHeight="1">
      <c r="A38" s="191" t="s">
        <v>264</v>
      </c>
      <c r="B38" s="7" t="s">
        <v>298</v>
      </c>
      <c r="C38" s="58">
        <v>12020486</v>
      </c>
      <c r="D38" s="13" t="s">
        <v>237</v>
      </c>
      <c r="E38" s="87"/>
      <c r="F38" s="87">
        <v>1480000</v>
      </c>
      <c r="G38" s="87">
        <v>1100000</v>
      </c>
      <c r="H38" s="87">
        <v>1400000</v>
      </c>
    </row>
    <row r="39" spans="1:8" ht="15" customHeight="1">
      <c r="A39" s="191" t="s">
        <v>265</v>
      </c>
      <c r="B39" s="7" t="s">
        <v>298</v>
      </c>
      <c r="C39" s="58">
        <v>12020486</v>
      </c>
      <c r="D39" s="13" t="s">
        <v>220</v>
      </c>
      <c r="E39" s="87">
        <v>2000000</v>
      </c>
      <c r="F39" s="87">
        <v>4000000</v>
      </c>
      <c r="G39" s="87">
        <v>2280000</v>
      </c>
      <c r="H39" s="87">
        <v>2000000</v>
      </c>
    </row>
    <row r="40" spans="1:8" ht="15" customHeight="1">
      <c r="A40" s="191" t="s">
        <v>266</v>
      </c>
      <c r="B40" s="7" t="s">
        <v>298</v>
      </c>
      <c r="C40" s="58">
        <v>12020486</v>
      </c>
      <c r="D40" s="13" t="s">
        <v>347</v>
      </c>
      <c r="E40" s="87"/>
      <c r="F40" s="87">
        <v>10000000</v>
      </c>
      <c r="G40" s="87">
        <v>1580000</v>
      </c>
      <c r="H40" s="87">
        <v>2752000</v>
      </c>
    </row>
    <row r="41" spans="1:8" ht="15" customHeight="1">
      <c r="A41" s="191" t="s">
        <v>267</v>
      </c>
      <c r="B41" s="7" t="s">
        <v>298</v>
      </c>
      <c r="C41" s="58">
        <v>12020486</v>
      </c>
      <c r="D41" s="13" t="s">
        <v>148</v>
      </c>
      <c r="E41" s="87"/>
      <c r="F41" s="87">
        <v>1360400</v>
      </c>
      <c r="G41" s="87">
        <v>460000</v>
      </c>
      <c r="H41" s="87">
        <v>930000</v>
      </c>
    </row>
    <row r="42" spans="1:8" ht="15" customHeight="1">
      <c r="A42" s="191" t="s">
        <v>269</v>
      </c>
      <c r="B42" s="7" t="s">
        <v>298</v>
      </c>
      <c r="C42" s="58">
        <v>12020486</v>
      </c>
      <c r="D42" s="13" t="s">
        <v>147</v>
      </c>
      <c r="E42" s="87">
        <v>8000000</v>
      </c>
      <c r="F42" s="87">
        <v>16000000</v>
      </c>
      <c r="G42" s="87">
        <v>2500000</v>
      </c>
      <c r="H42" s="87">
        <v>8000000</v>
      </c>
    </row>
    <row r="43" spans="1:8" ht="15" customHeight="1">
      <c r="A43" s="191" t="s">
        <v>273</v>
      </c>
      <c r="B43" s="7" t="s">
        <v>298</v>
      </c>
      <c r="C43" s="58">
        <v>12020486</v>
      </c>
      <c r="D43" s="2" t="s">
        <v>202</v>
      </c>
      <c r="E43" s="87">
        <v>720000</v>
      </c>
      <c r="F43" s="87">
        <v>1440000</v>
      </c>
      <c r="G43" s="87">
        <v>200000</v>
      </c>
      <c r="H43" s="87">
        <v>400000</v>
      </c>
    </row>
    <row r="44" spans="1:9" ht="15" customHeight="1">
      <c r="A44" s="191" t="s">
        <v>268</v>
      </c>
      <c r="B44" s="7" t="s">
        <v>298</v>
      </c>
      <c r="C44" s="58">
        <v>12020486</v>
      </c>
      <c r="D44" s="13" t="s">
        <v>146</v>
      </c>
      <c r="E44" s="87">
        <v>700000</v>
      </c>
      <c r="F44" s="87">
        <v>14000000</v>
      </c>
      <c r="G44" s="87">
        <v>700000</v>
      </c>
      <c r="H44" s="87">
        <v>1050000</v>
      </c>
      <c r="I44" s="168"/>
    </row>
    <row r="45" spans="1:9" ht="15" customHeight="1">
      <c r="A45" s="191" t="s">
        <v>272</v>
      </c>
      <c r="B45" s="7" t="s">
        <v>298</v>
      </c>
      <c r="C45" s="58">
        <v>12020486</v>
      </c>
      <c r="D45" s="13" t="s">
        <v>240</v>
      </c>
      <c r="E45" s="87">
        <v>12000000</v>
      </c>
      <c r="F45" s="87">
        <v>24000000</v>
      </c>
      <c r="G45" s="87">
        <v>12000000</v>
      </c>
      <c r="H45" s="87">
        <v>15000000</v>
      </c>
      <c r="I45" s="168"/>
    </row>
    <row r="46" spans="1:9" ht="15" customHeight="1">
      <c r="A46" s="191"/>
      <c r="B46" s="7"/>
      <c r="C46" s="6"/>
      <c r="D46" s="86" t="s">
        <v>64</v>
      </c>
      <c r="E46" s="87"/>
      <c r="F46" s="87"/>
      <c r="G46" s="87"/>
      <c r="H46" s="87"/>
      <c r="I46" s="168"/>
    </row>
    <row r="47" spans="1:9" ht="15" customHeight="1">
      <c r="A47" s="191" t="s">
        <v>263</v>
      </c>
      <c r="B47" s="7" t="s">
        <v>298</v>
      </c>
      <c r="C47" s="58">
        <v>12020444</v>
      </c>
      <c r="D47" s="13" t="s">
        <v>149</v>
      </c>
      <c r="E47" s="87">
        <v>33337865.42</v>
      </c>
      <c r="F47" s="87">
        <v>73343303.92</v>
      </c>
      <c r="G47" s="87">
        <v>19695634.12</v>
      </c>
      <c r="H47" s="87">
        <v>36671651.96</v>
      </c>
      <c r="I47" s="165"/>
    </row>
    <row r="48" spans="1:9" ht="15" customHeight="1">
      <c r="A48" s="191" t="s">
        <v>264</v>
      </c>
      <c r="B48" s="7" t="s">
        <v>298</v>
      </c>
      <c r="C48" s="58">
        <v>12020444</v>
      </c>
      <c r="D48" s="13" t="s">
        <v>237</v>
      </c>
      <c r="E48" s="87"/>
      <c r="F48" s="87">
        <v>7400000</v>
      </c>
      <c r="G48" s="87">
        <v>3000000</v>
      </c>
      <c r="H48" s="87">
        <v>5400000</v>
      </c>
      <c r="I48" s="168"/>
    </row>
    <row r="49" spans="1:8" ht="15" customHeight="1">
      <c r="A49" s="191" t="s">
        <v>265</v>
      </c>
      <c r="B49" s="7" t="s">
        <v>298</v>
      </c>
      <c r="C49" s="58">
        <v>12020444</v>
      </c>
      <c r="D49" s="13" t="s">
        <v>220</v>
      </c>
      <c r="E49" s="87">
        <v>5500000</v>
      </c>
      <c r="F49" s="87">
        <v>10400000</v>
      </c>
      <c r="G49" s="87">
        <v>3095000</v>
      </c>
      <c r="H49" s="87">
        <v>5700000</v>
      </c>
    </row>
    <row r="50" spans="1:8" ht="15" customHeight="1">
      <c r="A50" s="191" t="s">
        <v>266</v>
      </c>
      <c r="B50" s="7" t="s">
        <v>298</v>
      </c>
      <c r="C50" s="58">
        <v>12020444</v>
      </c>
      <c r="D50" s="13" t="s">
        <v>347</v>
      </c>
      <c r="E50" s="87"/>
      <c r="F50" s="87">
        <v>2000000</v>
      </c>
      <c r="G50" s="87">
        <v>1000000</v>
      </c>
      <c r="H50" s="87">
        <v>1860000</v>
      </c>
    </row>
    <row r="51" spans="1:8" ht="15" customHeight="1">
      <c r="A51" s="191" t="s">
        <v>269</v>
      </c>
      <c r="B51" s="7" t="s">
        <v>298</v>
      </c>
      <c r="C51" s="58">
        <v>12020444</v>
      </c>
      <c r="D51" s="13" t="s">
        <v>147</v>
      </c>
      <c r="E51" s="87">
        <v>3725000</v>
      </c>
      <c r="F51" s="87">
        <v>7350000</v>
      </c>
      <c r="G51" s="87">
        <v>2350000</v>
      </c>
      <c r="H51" s="87">
        <v>4950000</v>
      </c>
    </row>
    <row r="52" spans="1:8" ht="15" customHeight="1">
      <c r="A52" s="191" t="s">
        <v>270</v>
      </c>
      <c r="B52" s="7" t="s">
        <v>298</v>
      </c>
      <c r="C52" s="58">
        <v>12020444</v>
      </c>
      <c r="D52" s="13" t="s">
        <v>238</v>
      </c>
      <c r="E52" s="87"/>
      <c r="F52" s="87"/>
      <c r="G52" s="87"/>
      <c r="H52" s="87"/>
    </row>
    <row r="53" spans="1:8" ht="15" customHeight="1">
      <c r="A53" s="191" t="s">
        <v>271</v>
      </c>
      <c r="B53" s="7" t="s">
        <v>298</v>
      </c>
      <c r="C53" s="58">
        <v>12020444</v>
      </c>
      <c r="D53" s="13" t="s">
        <v>239</v>
      </c>
      <c r="E53" s="87">
        <v>1786000</v>
      </c>
      <c r="F53" s="87">
        <v>3780000</v>
      </c>
      <c r="G53" s="87">
        <v>1700000</v>
      </c>
      <c r="H53" s="87">
        <v>1980000</v>
      </c>
    </row>
    <row r="54" spans="1:8" ht="15" customHeight="1">
      <c r="A54" s="191" t="s">
        <v>272</v>
      </c>
      <c r="B54" s="7" t="s">
        <v>298</v>
      </c>
      <c r="C54" s="58">
        <v>12020444</v>
      </c>
      <c r="D54" s="13" t="s">
        <v>240</v>
      </c>
      <c r="E54" s="87">
        <v>40000000</v>
      </c>
      <c r="F54" s="87">
        <v>70000000</v>
      </c>
      <c r="G54" s="87">
        <v>20000000</v>
      </c>
      <c r="H54" s="87">
        <v>40250000</v>
      </c>
    </row>
    <row r="55" spans="1:8" ht="15" customHeight="1">
      <c r="A55" s="191" t="s">
        <v>273</v>
      </c>
      <c r="B55" s="7" t="s">
        <v>298</v>
      </c>
      <c r="C55" s="58">
        <v>12020444</v>
      </c>
      <c r="D55" s="2" t="s">
        <v>202</v>
      </c>
      <c r="E55" s="87">
        <v>1000000</v>
      </c>
      <c r="F55" s="87">
        <v>2000000</v>
      </c>
      <c r="G55" s="87">
        <v>1056000</v>
      </c>
      <c r="H55" s="87">
        <v>1315000</v>
      </c>
    </row>
    <row r="56" spans="1:8" ht="15" customHeight="1">
      <c r="A56" s="191"/>
      <c r="B56" s="7"/>
      <c r="D56" s="86" t="s">
        <v>124</v>
      </c>
      <c r="E56" s="87"/>
      <c r="F56" s="87"/>
      <c r="G56" s="87"/>
      <c r="H56" s="87"/>
    </row>
    <row r="57" spans="1:8" ht="15" customHeight="1">
      <c r="A57" s="191" t="s">
        <v>264</v>
      </c>
      <c r="B57" s="7" t="s">
        <v>298</v>
      </c>
      <c r="C57" s="58">
        <v>12020444</v>
      </c>
      <c r="D57" s="13" t="s">
        <v>237</v>
      </c>
      <c r="E57" s="87"/>
      <c r="F57" s="87">
        <v>570000</v>
      </c>
      <c r="G57" s="87">
        <v>240000</v>
      </c>
      <c r="H57" s="87">
        <v>513000</v>
      </c>
    </row>
    <row r="58" spans="1:8" ht="15" customHeight="1">
      <c r="A58" s="191" t="s">
        <v>265</v>
      </c>
      <c r="B58" s="7" t="s">
        <v>298</v>
      </c>
      <c r="C58" s="58">
        <v>12020444</v>
      </c>
      <c r="D58" s="13" t="s">
        <v>220</v>
      </c>
      <c r="E58" s="87">
        <v>4200000</v>
      </c>
      <c r="F58" s="87">
        <v>10400000</v>
      </c>
      <c r="G58" s="87">
        <v>2266000</v>
      </c>
      <c r="H58" s="87">
        <v>6720000</v>
      </c>
    </row>
    <row r="59" spans="1:8" ht="15" customHeight="1">
      <c r="A59" s="191" t="s">
        <v>266</v>
      </c>
      <c r="B59" s="7" t="s">
        <v>298</v>
      </c>
      <c r="C59" s="58">
        <v>12020444</v>
      </c>
      <c r="D59" s="13" t="s">
        <v>347</v>
      </c>
      <c r="E59" s="87"/>
      <c r="F59" s="87">
        <v>2000000</v>
      </c>
      <c r="G59" s="87">
        <v>1000000</v>
      </c>
      <c r="H59" s="87">
        <v>1688000</v>
      </c>
    </row>
    <row r="60" spans="1:8" ht="15" customHeight="1">
      <c r="A60" s="191" t="s">
        <v>269</v>
      </c>
      <c r="B60" s="7" t="s">
        <v>298</v>
      </c>
      <c r="C60" s="58">
        <v>12020444</v>
      </c>
      <c r="D60" s="13" t="s">
        <v>147</v>
      </c>
      <c r="E60" s="87">
        <v>5200000</v>
      </c>
      <c r="F60" s="87">
        <v>10200000</v>
      </c>
      <c r="G60" s="87">
        <v>2350000</v>
      </c>
      <c r="H60" s="87">
        <v>4950000</v>
      </c>
    </row>
    <row r="61" spans="1:8" ht="15" customHeight="1">
      <c r="A61" s="191" t="s">
        <v>270</v>
      </c>
      <c r="B61" s="7" t="s">
        <v>298</v>
      </c>
      <c r="C61" s="58">
        <v>12020444</v>
      </c>
      <c r="D61" s="13" t="s">
        <v>238</v>
      </c>
      <c r="E61" s="87">
        <v>707000</v>
      </c>
      <c r="F61" s="87">
        <v>5786000</v>
      </c>
      <c r="G61" s="87">
        <v>239000</v>
      </c>
      <c r="H61" s="87">
        <v>2893000</v>
      </c>
    </row>
    <row r="62" spans="1:8" ht="15" customHeight="1">
      <c r="A62" s="191" t="s">
        <v>271</v>
      </c>
      <c r="B62" s="7" t="s">
        <v>298</v>
      </c>
      <c r="C62" s="58">
        <v>12020444</v>
      </c>
      <c r="D62" s="13" t="s">
        <v>239</v>
      </c>
      <c r="E62" s="87">
        <v>893000</v>
      </c>
      <c r="F62" s="87">
        <v>1890000</v>
      </c>
      <c r="G62" s="87">
        <v>850000</v>
      </c>
      <c r="H62" s="87">
        <v>1039500</v>
      </c>
    </row>
    <row r="63" spans="1:8" ht="15" customHeight="1">
      <c r="A63" s="191" t="s">
        <v>272</v>
      </c>
      <c r="B63" s="7" t="s">
        <v>298</v>
      </c>
      <c r="C63" s="58">
        <v>12020444</v>
      </c>
      <c r="D63" s="13" t="s">
        <v>240</v>
      </c>
      <c r="E63" s="87">
        <v>27000000</v>
      </c>
      <c r="F63" s="87">
        <v>45424000</v>
      </c>
      <c r="G63" s="87">
        <v>13800000</v>
      </c>
      <c r="H63" s="87">
        <v>45000000</v>
      </c>
    </row>
    <row r="64" spans="1:8" ht="15" customHeight="1">
      <c r="A64" s="191" t="s">
        <v>273</v>
      </c>
      <c r="B64" s="7" t="s">
        <v>298</v>
      </c>
      <c r="C64" s="58">
        <v>12020444</v>
      </c>
      <c r="D64" s="2" t="s">
        <v>202</v>
      </c>
      <c r="E64" s="87">
        <v>300000</v>
      </c>
      <c r="F64" s="87">
        <v>4600000</v>
      </c>
      <c r="G64" s="87">
        <v>880000</v>
      </c>
      <c r="H64" s="87">
        <v>1972500</v>
      </c>
    </row>
    <row r="65" spans="1:8" ht="15" customHeight="1">
      <c r="A65" s="191"/>
      <c r="B65" s="7"/>
      <c r="D65" s="86" t="s">
        <v>150</v>
      </c>
      <c r="E65" s="87"/>
      <c r="F65" s="87"/>
      <c r="G65" s="87"/>
      <c r="H65" s="87"/>
    </row>
    <row r="66" spans="1:8" ht="15" customHeight="1">
      <c r="A66" s="191" t="s">
        <v>269</v>
      </c>
      <c r="B66" s="7" t="s">
        <v>298</v>
      </c>
      <c r="C66" s="58">
        <v>12020489</v>
      </c>
      <c r="D66" s="13" t="s">
        <v>147</v>
      </c>
      <c r="E66" s="87">
        <v>16950000</v>
      </c>
      <c r="F66" s="87">
        <v>33400000</v>
      </c>
      <c r="G66" s="87">
        <v>7200000</v>
      </c>
      <c r="H66" s="87">
        <v>13300000</v>
      </c>
    </row>
    <row r="67" spans="1:8" ht="15" customHeight="1">
      <c r="A67" s="191" t="s">
        <v>270</v>
      </c>
      <c r="B67" s="7" t="s">
        <v>298</v>
      </c>
      <c r="C67" s="58">
        <v>12020489</v>
      </c>
      <c r="D67" s="13" t="s">
        <v>238</v>
      </c>
      <c r="E67" s="87">
        <v>16980000</v>
      </c>
      <c r="F67" s="87">
        <v>57800000</v>
      </c>
      <c r="G67" s="87">
        <v>3625000</v>
      </c>
      <c r="H67" s="87">
        <v>28930000</v>
      </c>
    </row>
    <row r="68" spans="1:8" ht="15" customHeight="1">
      <c r="A68" s="191" t="s">
        <v>271</v>
      </c>
      <c r="B68" s="7" t="s">
        <v>298</v>
      </c>
      <c r="C68" s="58">
        <v>12020489</v>
      </c>
      <c r="D68" s="13" t="s">
        <v>239</v>
      </c>
      <c r="E68" s="87">
        <v>3572000</v>
      </c>
      <c r="F68" s="87">
        <v>7203600</v>
      </c>
      <c r="G68" s="87">
        <v>3400000</v>
      </c>
      <c r="H68" s="87">
        <v>3961980</v>
      </c>
    </row>
    <row r="69" spans="1:8" ht="15" customHeight="1">
      <c r="A69" s="191" t="s">
        <v>272</v>
      </c>
      <c r="B69" s="7" t="s">
        <v>298</v>
      </c>
      <c r="C69" s="58">
        <v>12020489</v>
      </c>
      <c r="D69" s="13" t="s">
        <v>240</v>
      </c>
      <c r="E69" s="87">
        <v>34068000</v>
      </c>
      <c r="F69" s="87">
        <v>90848000</v>
      </c>
      <c r="G69" s="87">
        <v>13800000</v>
      </c>
      <c r="H69" s="87">
        <v>50000000</v>
      </c>
    </row>
    <row r="70" spans="1:8" ht="15" customHeight="1">
      <c r="A70" s="191" t="s">
        <v>273</v>
      </c>
      <c r="B70" s="7" t="s">
        <v>298</v>
      </c>
      <c r="C70" s="58">
        <v>12020489</v>
      </c>
      <c r="D70" s="2" t="s">
        <v>202</v>
      </c>
      <c r="E70" s="87">
        <v>2800000</v>
      </c>
      <c r="F70" s="87">
        <v>17840000</v>
      </c>
      <c r="G70" s="87">
        <v>1760000</v>
      </c>
      <c r="H70" s="87">
        <v>5260000</v>
      </c>
    </row>
    <row r="71" spans="1:8" ht="15" customHeight="1">
      <c r="A71" s="191" t="s">
        <v>265</v>
      </c>
      <c r="B71" s="7" t="s">
        <v>298</v>
      </c>
      <c r="C71" s="58">
        <v>12020489</v>
      </c>
      <c r="D71" s="13" t="s">
        <v>220</v>
      </c>
      <c r="E71" s="87">
        <v>1500000</v>
      </c>
      <c r="F71" s="87">
        <v>3000000</v>
      </c>
      <c r="G71" s="87">
        <v>2100000</v>
      </c>
      <c r="H71" s="87">
        <v>3720000</v>
      </c>
    </row>
    <row r="72" spans="1:8" ht="15" customHeight="1">
      <c r="A72" s="191" t="s">
        <v>266</v>
      </c>
      <c r="B72" s="7" t="s">
        <v>298</v>
      </c>
      <c r="C72" s="58">
        <v>12020489</v>
      </c>
      <c r="D72" s="13" t="s">
        <v>347</v>
      </c>
      <c r="E72" s="87"/>
      <c r="F72" s="87">
        <v>2000000</v>
      </c>
      <c r="G72" s="87">
        <v>965000</v>
      </c>
      <c r="H72" s="87">
        <v>2602000</v>
      </c>
    </row>
    <row r="73" spans="1:10" ht="15" customHeight="1">
      <c r="A73" s="191"/>
      <c r="B73" s="7"/>
      <c r="D73" s="86" t="s">
        <v>151</v>
      </c>
      <c r="E73" s="87"/>
      <c r="F73" s="87"/>
      <c r="G73" s="87"/>
      <c r="H73" s="87"/>
      <c r="J73" s="84"/>
    </row>
    <row r="74" spans="1:10" ht="15" customHeight="1">
      <c r="A74" s="191" t="s">
        <v>269</v>
      </c>
      <c r="B74" s="7" t="s">
        <v>298</v>
      </c>
      <c r="C74" s="58">
        <v>12020494</v>
      </c>
      <c r="D74" s="13" t="s">
        <v>147</v>
      </c>
      <c r="E74" s="87">
        <v>5950000</v>
      </c>
      <c r="F74" s="87">
        <v>10675000</v>
      </c>
      <c r="G74" s="87">
        <v>2350000</v>
      </c>
      <c r="H74" s="87">
        <v>4950000</v>
      </c>
      <c r="J74" s="83"/>
    </row>
    <row r="75" spans="1:10" ht="15" customHeight="1">
      <c r="A75" s="191" t="s">
        <v>271</v>
      </c>
      <c r="B75" s="7" t="s">
        <v>298</v>
      </c>
      <c r="C75" s="58">
        <v>12020494</v>
      </c>
      <c r="D75" s="13" t="s">
        <v>239</v>
      </c>
      <c r="E75" s="87">
        <v>2232500</v>
      </c>
      <c r="F75" s="87">
        <v>4362500</v>
      </c>
      <c r="G75" s="87">
        <v>2125000</v>
      </c>
      <c r="H75" s="87">
        <v>2598750</v>
      </c>
      <c r="J75" s="83"/>
    </row>
    <row r="76" spans="1:10" ht="15" customHeight="1">
      <c r="A76" s="191" t="s">
        <v>264</v>
      </c>
      <c r="B76" s="7" t="s">
        <v>298</v>
      </c>
      <c r="C76" s="58">
        <v>12020494</v>
      </c>
      <c r="D76" s="13" t="s">
        <v>237</v>
      </c>
      <c r="E76" s="87"/>
      <c r="F76" s="87">
        <v>16784000</v>
      </c>
      <c r="G76" s="87">
        <v>8784000</v>
      </c>
      <c r="H76" s="87">
        <v>15811200</v>
      </c>
      <c r="J76" s="83"/>
    </row>
    <row r="77" spans="1:10" ht="15" customHeight="1">
      <c r="A77" s="191" t="s">
        <v>270</v>
      </c>
      <c r="B77" s="7" t="s">
        <v>298</v>
      </c>
      <c r="C77" s="58">
        <v>12020494</v>
      </c>
      <c r="D77" s="13" t="s">
        <v>238</v>
      </c>
      <c r="E77" s="87"/>
      <c r="F77" s="87">
        <v>14232500</v>
      </c>
      <c r="G77" s="87"/>
      <c r="H77" s="87"/>
      <c r="J77" s="84"/>
    </row>
    <row r="78" spans="1:10" ht="15" customHeight="1">
      <c r="A78" s="191" t="s">
        <v>272</v>
      </c>
      <c r="B78" s="7" t="s">
        <v>298</v>
      </c>
      <c r="C78" s="58">
        <v>12020494</v>
      </c>
      <c r="D78" s="13" t="s">
        <v>240</v>
      </c>
      <c r="E78" s="87">
        <v>326000000</v>
      </c>
      <c r="F78" s="87">
        <v>673811500</v>
      </c>
      <c r="G78" s="87">
        <v>110000000</v>
      </c>
      <c r="H78" s="87">
        <v>250000000</v>
      </c>
      <c r="J78" s="84"/>
    </row>
    <row r="79" spans="1:8" ht="15" customHeight="1">
      <c r="A79" s="191" t="s">
        <v>263</v>
      </c>
      <c r="B79" s="7" t="s">
        <v>298</v>
      </c>
      <c r="C79" s="58">
        <v>12020494</v>
      </c>
      <c r="D79" s="13" t="s">
        <v>149</v>
      </c>
      <c r="E79" s="87">
        <v>620022000</v>
      </c>
      <c r="F79" s="87">
        <v>1364048400</v>
      </c>
      <c r="G79" s="87">
        <v>339012500</v>
      </c>
      <c r="H79" s="87">
        <v>1035726000</v>
      </c>
    </row>
    <row r="80" spans="1:8" ht="15" customHeight="1">
      <c r="A80" s="191" t="s">
        <v>273</v>
      </c>
      <c r="B80" s="7" t="s">
        <v>298</v>
      </c>
      <c r="C80" s="58">
        <v>12020494</v>
      </c>
      <c r="D80" s="2" t="s">
        <v>202</v>
      </c>
      <c r="E80" s="87">
        <v>3015000</v>
      </c>
      <c r="F80" s="87">
        <v>16345000</v>
      </c>
      <c r="G80" s="87">
        <v>1760000</v>
      </c>
      <c r="H80" s="87">
        <v>6575000</v>
      </c>
    </row>
    <row r="81" spans="1:8" ht="15" customHeight="1">
      <c r="A81" s="191" t="s">
        <v>273</v>
      </c>
      <c r="B81" s="7" t="s">
        <v>298</v>
      </c>
      <c r="C81" s="58">
        <v>12020494</v>
      </c>
      <c r="D81" s="13" t="s">
        <v>238</v>
      </c>
      <c r="E81" s="87">
        <v>4232500</v>
      </c>
      <c r="F81" s="87">
        <v>14232500</v>
      </c>
      <c r="G81" s="87">
        <v>722500</v>
      </c>
      <c r="H81" s="87">
        <v>7232500</v>
      </c>
    </row>
    <row r="82" spans="1:8" ht="15" customHeight="1">
      <c r="A82" s="191"/>
      <c r="B82" s="7"/>
      <c r="D82" s="86" t="s">
        <v>65</v>
      </c>
      <c r="E82" s="87"/>
      <c r="F82" s="87"/>
      <c r="G82" s="87"/>
      <c r="H82" s="87"/>
    </row>
    <row r="83" spans="1:8" ht="15" customHeight="1">
      <c r="A83" s="191" t="s">
        <v>265</v>
      </c>
      <c r="B83" s="7" t="s">
        <v>298</v>
      </c>
      <c r="C83" s="58">
        <v>12020457</v>
      </c>
      <c r="D83" s="13" t="s">
        <v>220</v>
      </c>
      <c r="E83" s="87">
        <v>800000</v>
      </c>
      <c r="F83" s="87">
        <v>2850000</v>
      </c>
      <c r="G83" s="87">
        <v>800000</v>
      </c>
      <c r="H83" s="87">
        <v>1340000</v>
      </c>
    </row>
    <row r="84" spans="1:8" ht="15" customHeight="1">
      <c r="A84" s="191" t="s">
        <v>266</v>
      </c>
      <c r="B84" s="7" t="s">
        <v>298</v>
      </c>
      <c r="C84" s="58">
        <v>12020457</v>
      </c>
      <c r="D84" s="13" t="s">
        <v>347</v>
      </c>
      <c r="E84" s="87"/>
      <c r="F84" s="87">
        <v>400000</v>
      </c>
      <c r="G84" s="87">
        <v>1400000</v>
      </c>
      <c r="H84" s="87">
        <v>2660000</v>
      </c>
    </row>
    <row r="85" spans="1:8" ht="15" customHeight="1">
      <c r="A85" s="191" t="s">
        <v>269</v>
      </c>
      <c r="B85" s="7" t="s">
        <v>298</v>
      </c>
      <c r="C85" s="58">
        <v>12020457</v>
      </c>
      <c r="D85" s="13" t="s">
        <v>147</v>
      </c>
      <c r="E85" s="87">
        <v>5200000</v>
      </c>
      <c r="F85" s="87">
        <v>10200000</v>
      </c>
      <c r="G85" s="87">
        <v>2350000</v>
      </c>
      <c r="H85" s="87">
        <v>4950000</v>
      </c>
    </row>
    <row r="86" spans="1:8" ht="15" customHeight="1">
      <c r="A86" s="191" t="s">
        <v>270</v>
      </c>
      <c r="B86" s="7" t="s">
        <v>298</v>
      </c>
      <c r="C86" s="58">
        <v>12020457</v>
      </c>
      <c r="D86" s="13" t="s">
        <v>238</v>
      </c>
      <c r="E86" s="87"/>
      <c r="F86" s="87">
        <v>40251000</v>
      </c>
      <c r="G86" s="87"/>
      <c r="H86" s="87"/>
    </row>
    <row r="87" spans="1:8" ht="15" customHeight="1">
      <c r="A87" s="191" t="s">
        <v>271</v>
      </c>
      <c r="B87" s="7" t="s">
        <v>298</v>
      </c>
      <c r="C87" s="58">
        <v>12020457</v>
      </c>
      <c r="D87" s="13" t="s">
        <v>239</v>
      </c>
      <c r="E87" s="87">
        <v>893000</v>
      </c>
      <c r="F87" s="87">
        <v>1890000</v>
      </c>
      <c r="G87" s="87">
        <v>850000</v>
      </c>
      <c r="H87" s="87">
        <v>1309500</v>
      </c>
    </row>
    <row r="88" spans="1:8" ht="15" customHeight="1">
      <c r="A88" s="191" t="s">
        <v>272</v>
      </c>
      <c r="B88" s="7" t="s">
        <v>298</v>
      </c>
      <c r="C88" s="58">
        <v>12020457</v>
      </c>
      <c r="D88" s="13" t="s">
        <v>240</v>
      </c>
      <c r="E88" s="87">
        <v>1600000</v>
      </c>
      <c r="F88" s="87">
        <v>45424000</v>
      </c>
      <c r="G88" s="87">
        <v>13800000</v>
      </c>
      <c r="H88" s="87">
        <v>14100000</v>
      </c>
    </row>
    <row r="89" spans="1:8" ht="15" customHeight="1">
      <c r="A89" s="191" t="s">
        <v>273</v>
      </c>
      <c r="B89" s="7" t="s">
        <v>298</v>
      </c>
      <c r="C89" s="58">
        <v>12020457</v>
      </c>
      <c r="D89" s="2" t="s">
        <v>202</v>
      </c>
      <c r="E89" s="87">
        <v>400000</v>
      </c>
      <c r="F89" s="87">
        <v>1600000</v>
      </c>
      <c r="G89" s="87">
        <v>528000</v>
      </c>
      <c r="H89" s="87">
        <v>1315000</v>
      </c>
    </row>
    <row r="90" spans="1:8" ht="15" customHeight="1">
      <c r="A90" s="191"/>
      <c r="B90" s="7"/>
      <c r="D90" s="86" t="s">
        <v>125</v>
      </c>
      <c r="E90" s="87"/>
      <c r="F90" s="87"/>
      <c r="G90" s="87"/>
      <c r="H90" s="87"/>
    </row>
    <row r="91" spans="1:8" ht="15" customHeight="1">
      <c r="A91" s="191" t="s">
        <v>269</v>
      </c>
      <c r="B91" s="7" t="s">
        <v>298</v>
      </c>
      <c r="C91" s="58">
        <v>12020453</v>
      </c>
      <c r="D91" s="13" t="s">
        <v>147</v>
      </c>
      <c r="E91" s="87">
        <v>6100000</v>
      </c>
      <c r="F91" s="87">
        <v>12000000</v>
      </c>
      <c r="G91" s="87">
        <v>2033333.33</v>
      </c>
      <c r="H91" s="87">
        <v>1200000</v>
      </c>
    </row>
    <row r="92" spans="1:10" ht="15" customHeight="1">
      <c r="A92" s="191" t="s">
        <v>263</v>
      </c>
      <c r="B92" s="7" t="s">
        <v>298</v>
      </c>
      <c r="C92" s="58">
        <v>12020453</v>
      </c>
      <c r="D92" s="13" t="s">
        <v>149</v>
      </c>
      <c r="E92" s="87"/>
      <c r="F92" s="87"/>
      <c r="G92" s="87"/>
      <c r="H92" s="87"/>
      <c r="J92" s="83"/>
    </row>
    <row r="93" spans="1:10" ht="15" customHeight="1">
      <c r="A93" s="191" t="s">
        <v>273</v>
      </c>
      <c r="B93" s="7" t="s">
        <v>298</v>
      </c>
      <c r="C93" s="58">
        <v>12020453</v>
      </c>
      <c r="D93" s="2" t="s">
        <v>202</v>
      </c>
      <c r="E93" s="87">
        <v>50000</v>
      </c>
      <c r="F93" s="87">
        <v>10062500</v>
      </c>
      <c r="G93" s="87">
        <v>50000</v>
      </c>
      <c r="H93" s="87">
        <v>150000</v>
      </c>
      <c r="J93" s="85"/>
    </row>
    <row r="94" spans="1:10" ht="15" customHeight="1">
      <c r="A94" s="191"/>
      <c r="B94" s="7"/>
      <c r="D94" s="86" t="s">
        <v>152</v>
      </c>
      <c r="E94" s="87"/>
      <c r="F94" s="87"/>
      <c r="G94" s="87"/>
      <c r="H94" s="87"/>
      <c r="J94" s="84"/>
    </row>
    <row r="95" spans="1:10" ht="15" customHeight="1">
      <c r="A95" s="191" t="s">
        <v>269</v>
      </c>
      <c r="B95" s="7" t="s">
        <v>298</v>
      </c>
      <c r="C95" s="58">
        <v>12020442</v>
      </c>
      <c r="D95" s="13" t="s">
        <v>147</v>
      </c>
      <c r="E95" s="87">
        <v>168475000</v>
      </c>
      <c r="F95" s="87">
        <v>324750000</v>
      </c>
      <c r="G95" s="87">
        <v>50125000</v>
      </c>
      <c r="H95" s="87">
        <v>159651000</v>
      </c>
      <c r="J95" s="83"/>
    </row>
    <row r="96" spans="1:10" ht="15" customHeight="1">
      <c r="A96" s="191" t="s">
        <v>271</v>
      </c>
      <c r="B96" s="7" t="s">
        <v>298</v>
      </c>
      <c r="C96" s="58">
        <v>12020442</v>
      </c>
      <c r="D96" s="13" t="s">
        <v>239</v>
      </c>
      <c r="E96" s="87">
        <v>930000</v>
      </c>
      <c r="F96" s="87">
        <v>2967964</v>
      </c>
      <c r="G96" s="87">
        <v>1750540</v>
      </c>
      <c r="H96" s="87">
        <v>2164760</v>
      </c>
      <c r="J96" s="83"/>
    </row>
    <row r="97" spans="1:10" ht="15" customHeight="1">
      <c r="A97" s="191" t="s">
        <v>272</v>
      </c>
      <c r="B97" s="7" t="s">
        <v>298</v>
      </c>
      <c r="C97" s="58">
        <v>12020442</v>
      </c>
      <c r="D97" s="13" t="s">
        <v>240</v>
      </c>
      <c r="E97" s="87"/>
      <c r="F97" s="87">
        <v>90979316</v>
      </c>
      <c r="G97" s="87">
        <v>44693868</v>
      </c>
      <c r="H97" s="87">
        <v>100000000</v>
      </c>
      <c r="J97" s="85"/>
    </row>
    <row r="98" spans="1:10" ht="15" customHeight="1">
      <c r="A98" s="191" t="s">
        <v>263</v>
      </c>
      <c r="B98" s="7" t="s">
        <v>298</v>
      </c>
      <c r="C98" s="58">
        <v>12020442</v>
      </c>
      <c r="D98" s="13" t="s">
        <v>149</v>
      </c>
      <c r="E98" s="87"/>
      <c r="F98" s="87"/>
      <c r="G98" s="87"/>
      <c r="H98" s="87"/>
      <c r="J98" s="84"/>
    </row>
    <row r="99" spans="1:10" ht="15" customHeight="1">
      <c r="A99" s="191" t="s">
        <v>270</v>
      </c>
      <c r="B99" s="7" t="s">
        <v>298</v>
      </c>
      <c r="C99" s="58">
        <v>12020442</v>
      </c>
      <c r="D99" s="13" t="s">
        <v>238</v>
      </c>
      <c r="E99" s="87"/>
      <c r="F99" s="87">
        <v>4037000</v>
      </c>
      <c r="G99" s="87"/>
      <c r="H99" s="87"/>
      <c r="J99" s="84"/>
    </row>
    <row r="100" spans="1:10" ht="15" customHeight="1">
      <c r="A100" s="191"/>
      <c r="B100" s="7"/>
      <c r="C100" s="9"/>
      <c r="D100" s="30" t="s">
        <v>153</v>
      </c>
      <c r="E100" s="87"/>
      <c r="F100" s="87"/>
      <c r="G100" s="87"/>
      <c r="H100" s="87"/>
      <c r="J100" s="84"/>
    </row>
    <row r="101" spans="1:10" ht="15" customHeight="1">
      <c r="A101" s="191" t="s">
        <v>263</v>
      </c>
      <c r="B101" s="7" t="s">
        <v>298</v>
      </c>
      <c r="C101" s="58">
        <v>12020497</v>
      </c>
      <c r="D101" s="13" t="s">
        <v>149</v>
      </c>
      <c r="E101" s="87">
        <v>11113602.14</v>
      </c>
      <c r="F101" s="87">
        <v>92427562.09</v>
      </c>
      <c r="G101" s="169">
        <v>308931527.53</v>
      </c>
      <c r="H101" s="87">
        <v>12224962.35</v>
      </c>
      <c r="I101" s="168"/>
      <c r="J101" s="84"/>
    </row>
    <row r="102" spans="1:10" ht="15" customHeight="1">
      <c r="A102" s="191" t="s">
        <v>265</v>
      </c>
      <c r="B102" s="7" t="s">
        <v>298</v>
      </c>
      <c r="C102" s="58">
        <v>12020497</v>
      </c>
      <c r="D102" s="13" t="s">
        <v>220</v>
      </c>
      <c r="E102" s="87">
        <v>10000000</v>
      </c>
      <c r="F102" s="87">
        <v>16850000</v>
      </c>
      <c r="G102" s="169">
        <v>10922000</v>
      </c>
      <c r="H102" s="87">
        <v>13510000</v>
      </c>
      <c r="I102" s="168"/>
      <c r="J102" s="84"/>
    </row>
    <row r="103" spans="1:10" ht="15" customHeight="1">
      <c r="A103" s="191" t="s">
        <v>266</v>
      </c>
      <c r="B103" s="7" t="s">
        <v>298</v>
      </c>
      <c r="C103" s="58">
        <v>12020497</v>
      </c>
      <c r="D103" s="13" t="s">
        <v>347</v>
      </c>
      <c r="E103" s="87"/>
      <c r="F103" s="87">
        <v>1000000</v>
      </c>
      <c r="G103" s="169">
        <v>2700000</v>
      </c>
      <c r="H103" s="87">
        <v>2728000</v>
      </c>
      <c r="I103" s="169"/>
      <c r="J103" s="169"/>
    </row>
    <row r="104" spans="1:10" ht="15" customHeight="1">
      <c r="A104" s="191" t="s">
        <v>263</v>
      </c>
      <c r="B104" s="7" t="s">
        <v>298</v>
      </c>
      <c r="C104" s="58">
        <v>12020497</v>
      </c>
      <c r="D104" s="13" t="s">
        <v>146</v>
      </c>
      <c r="E104" s="87">
        <v>29800000</v>
      </c>
      <c r="F104" s="87">
        <v>66550000</v>
      </c>
      <c r="G104" s="87">
        <v>30550000</v>
      </c>
      <c r="H104" s="87">
        <v>40550000</v>
      </c>
      <c r="I104" s="168"/>
      <c r="J104" s="84"/>
    </row>
    <row r="105" spans="1:10" ht="15" customHeight="1">
      <c r="A105" s="191" t="s">
        <v>269</v>
      </c>
      <c r="B105" s="7" t="s">
        <v>298</v>
      </c>
      <c r="C105" s="58">
        <v>12020497</v>
      </c>
      <c r="D105" s="13" t="s">
        <v>147</v>
      </c>
      <c r="E105" s="87">
        <v>24875000</v>
      </c>
      <c r="F105" s="87">
        <v>40825000</v>
      </c>
      <c r="G105" s="87">
        <v>13150000</v>
      </c>
      <c r="H105" s="87">
        <v>23100000</v>
      </c>
      <c r="I105" s="168"/>
      <c r="J105" s="84"/>
    </row>
    <row r="106" spans="1:10" ht="15" customHeight="1">
      <c r="A106" s="191" t="s">
        <v>270</v>
      </c>
      <c r="B106" s="7" t="s">
        <v>298</v>
      </c>
      <c r="C106" s="58">
        <v>12020497</v>
      </c>
      <c r="D106" s="13" t="s">
        <v>238</v>
      </c>
      <c r="E106" s="87">
        <v>28234424</v>
      </c>
      <c r="F106" s="87">
        <v>42278300</v>
      </c>
      <c r="G106" s="87">
        <v>6537100</v>
      </c>
      <c r="H106" s="87">
        <v>43567300</v>
      </c>
      <c r="I106" s="168"/>
      <c r="J106" s="84"/>
    </row>
    <row r="107" spans="1:10" ht="15" customHeight="1">
      <c r="A107" s="191" t="s">
        <v>271</v>
      </c>
      <c r="B107" s="7" t="s">
        <v>298</v>
      </c>
      <c r="C107" s="58">
        <v>12020497</v>
      </c>
      <c r="D107" s="13" t="s">
        <v>239</v>
      </c>
      <c r="E107" s="87">
        <v>3167250</v>
      </c>
      <c r="F107" s="87">
        <v>6404600</v>
      </c>
      <c r="G107" s="87">
        <v>3015000</v>
      </c>
      <c r="H107" s="87">
        <v>3745060</v>
      </c>
      <c r="I107" s="168"/>
      <c r="J107" s="84"/>
    </row>
    <row r="108" spans="1:10" ht="15" customHeight="1">
      <c r="A108" s="191" t="s">
        <v>272</v>
      </c>
      <c r="B108" s="7" t="s">
        <v>298</v>
      </c>
      <c r="C108" s="58">
        <v>12020497</v>
      </c>
      <c r="D108" s="13" t="s">
        <v>240</v>
      </c>
      <c r="E108" s="87"/>
      <c r="F108" s="87">
        <v>413121934</v>
      </c>
      <c r="G108" s="87">
        <v>122070897</v>
      </c>
      <c r="H108" s="87">
        <v>233050000</v>
      </c>
      <c r="I108" s="63"/>
      <c r="J108" s="84"/>
    </row>
    <row r="109" spans="1:10" ht="15" customHeight="1">
      <c r="A109" s="191" t="s">
        <v>273</v>
      </c>
      <c r="B109" s="7" t="s">
        <v>298</v>
      </c>
      <c r="C109" s="58">
        <v>12020497</v>
      </c>
      <c r="D109" s="2" t="s">
        <v>202</v>
      </c>
      <c r="E109" s="87">
        <v>2510000</v>
      </c>
      <c r="F109" s="87">
        <v>42441500</v>
      </c>
      <c r="G109" s="87">
        <v>1290000</v>
      </c>
      <c r="H109" s="87">
        <v>2600000</v>
      </c>
      <c r="J109" s="84"/>
    </row>
    <row r="110" spans="1:10" ht="15" customHeight="1">
      <c r="A110" s="191" t="s">
        <v>264</v>
      </c>
      <c r="B110" s="7" t="s">
        <v>298</v>
      </c>
      <c r="C110" s="58">
        <v>12020497</v>
      </c>
      <c r="D110" s="13" t="s">
        <v>237</v>
      </c>
      <c r="E110" s="87">
        <v>850000</v>
      </c>
      <c r="F110" s="87">
        <v>970000</v>
      </c>
      <c r="G110" s="87">
        <v>90000</v>
      </c>
      <c r="H110" s="87">
        <v>80000</v>
      </c>
      <c r="J110" s="84"/>
    </row>
    <row r="111" spans="1:10" ht="30" customHeight="1">
      <c r="A111" s="191"/>
      <c r="B111" s="7"/>
      <c r="D111" s="89" t="s">
        <v>195</v>
      </c>
      <c r="E111" s="87"/>
      <c r="F111" s="87" t="s">
        <v>0</v>
      </c>
      <c r="G111" s="87"/>
      <c r="H111" s="87"/>
      <c r="J111" s="84"/>
    </row>
    <row r="112" spans="1:10" ht="15" customHeight="1">
      <c r="A112" s="191" t="s">
        <v>274</v>
      </c>
      <c r="B112" s="7" t="s">
        <v>299</v>
      </c>
      <c r="C112" s="184">
        <v>12020524</v>
      </c>
      <c r="D112" s="14" t="s">
        <v>84</v>
      </c>
      <c r="E112" s="87">
        <v>8637000</v>
      </c>
      <c r="F112" s="87">
        <v>10000000</v>
      </c>
      <c r="G112" s="87">
        <v>2440000</v>
      </c>
      <c r="H112" s="87">
        <v>4000000</v>
      </c>
      <c r="J112" s="63">
        <f>SUM(J92:J111)</f>
        <v>0</v>
      </c>
    </row>
    <row r="113" spans="1:8" ht="15" customHeight="1">
      <c r="A113" s="191" t="s">
        <v>274</v>
      </c>
      <c r="B113" s="7" t="s">
        <v>298</v>
      </c>
      <c r="C113" s="58">
        <v>12020493</v>
      </c>
      <c r="D113" s="91" t="s">
        <v>348</v>
      </c>
      <c r="E113" s="87">
        <v>2400000</v>
      </c>
      <c r="F113" s="87">
        <v>4400000</v>
      </c>
      <c r="G113" s="87"/>
      <c r="H113" s="87">
        <v>2400000</v>
      </c>
    </row>
    <row r="114" spans="1:8" ht="15" customHeight="1">
      <c r="A114" s="191"/>
      <c r="B114" s="7"/>
      <c r="D114" s="94" t="s">
        <v>6</v>
      </c>
      <c r="E114" s="87"/>
      <c r="F114" s="93"/>
      <c r="G114" s="93"/>
      <c r="H114" s="93"/>
    </row>
    <row r="115" spans="1:8" ht="15" customHeight="1">
      <c r="A115" s="191" t="s">
        <v>275</v>
      </c>
      <c r="B115" s="7" t="s">
        <v>299</v>
      </c>
      <c r="C115" s="184">
        <v>12020527</v>
      </c>
      <c r="D115" s="91" t="s">
        <v>154</v>
      </c>
      <c r="E115" s="87"/>
      <c r="F115" s="87">
        <v>3000000</v>
      </c>
      <c r="G115" s="87">
        <v>43000</v>
      </c>
      <c r="H115" s="87">
        <v>1500000</v>
      </c>
    </row>
    <row r="116" spans="1:8" ht="30" customHeight="1">
      <c r="A116" s="191"/>
      <c r="B116" s="7"/>
      <c r="D116" s="95" t="s">
        <v>97</v>
      </c>
      <c r="E116" s="87"/>
      <c r="F116" s="87"/>
      <c r="G116" s="87"/>
      <c r="H116" s="87"/>
    </row>
    <row r="117" spans="1:8" ht="15" customHeight="1">
      <c r="A117" s="191" t="s">
        <v>276</v>
      </c>
      <c r="B117" s="7" t="s">
        <v>298</v>
      </c>
      <c r="C117" s="58">
        <v>12020448</v>
      </c>
      <c r="D117" s="91" t="s">
        <v>7</v>
      </c>
      <c r="E117" s="87">
        <v>5000</v>
      </c>
      <c r="F117" s="87">
        <v>100000</v>
      </c>
      <c r="G117" s="87">
        <v>1500</v>
      </c>
      <c r="H117" s="87">
        <v>50000</v>
      </c>
    </row>
    <row r="118" spans="1:8" ht="15" customHeight="1">
      <c r="A118" s="191"/>
      <c r="B118" s="7"/>
      <c r="D118" s="30" t="s">
        <v>2</v>
      </c>
      <c r="E118" s="87"/>
      <c r="F118" s="93"/>
      <c r="G118" s="87"/>
      <c r="H118" s="93"/>
    </row>
    <row r="119" spans="1:8" ht="15" customHeight="1">
      <c r="A119" s="191" t="s">
        <v>277</v>
      </c>
      <c r="B119" s="7" t="s">
        <v>298</v>
      </c>
      <c r="C119" s="58">
        <v>12020447</v>
      </c>
      <c r="D119" s="91" t="s">
        <v>155</v>
      </c>
      <c r="E119" s="93">
        <v>800000</v>
      </c>
      <c r="F119" s="87">
        <v>2200000</v>
      </c>
      <c r="G119" s="87">
        <v>300000</v>
      </c>
      <c r="H119" s="87">
        <v>1000000</v>
      </c>
    </row>
    <row r="120" spans="1:8" ht="15" customHeight="1">
      <c r="A120" s="191" t="s">
        <v>277</v>
      </c>
      <c r="B120" s="7" t="s">
        <v>298</v>
      </c>
      <c r="C120" s="58">
        <v>12020447</v>
      </c>
      <c r="D120" s="91" t="s">
        <v>91</v>
      </c>
      <c r="E120" s="87">
        <v>434000</v>
      </c>
      <c r="F120" s="87">
        <v>3000000</v>
      </c>
      <c r="G120" s="87">
        <v>204000</v>
      </c>
      <c r="H120" s="87">
        <v>1000000</v>
      </c>
    </row>
    <row r="121" spans="1:8" ht="15" customHeight="1">
      <c r="A121" s="191"/>
      <c r="B121" s="7"/>
      <c r="D121" s="30" t="s">
        <v>127</v>
      </c>
      <c r="E121" s="93"/>
      <c r="F121" s="93"/>
      <c r="G121" s="93"/>
      <c r="H121" s="93"/>
    </row>
    <row r="122" spans="1:8" ht="15" customHeight="1">
      <c r="A122" s="191"/>
      <c r="B122" s="7"/>
      <c r="D122" s="30" t="s">
        <v>126</v>
      </c>
      <c r="E122" s="93"/>
      <c r="F122" s="93"/>
      <c r="G122" s="93"/>
      <c r="H122" s="93"/>
    </row>
    <row r="123" spans="1:8" ht="15" customHeight="1">
      <c r="A123" s="191" t="s">
        <v>278</v>
      </c>
      <c r="B123" s="7" t="s">
        <v>298</v>
      </c>
      <c r="C123" s="58">
        <v>12020401</v>
      </c>
      <c r="D123" s="91" t="s">
        <v>26</v>
      </c>
      <c r="E123" s="93">
        <v>3318310</v>
      </c>
      <c r="F123" s="93">
        <v>20000000</v>
      </c>
      <c r="G123" s="93">
        <v>1554177</v>
      </c>
      <c r="H123" s="93">
        <v>10000000</v>
      </c>
    </row>
    <row r="124" spans="1:8" ht="15" customHeight="1">
      <c r="A124" s="191" t="s">
        <v>278</v>
      </c>
      <c r="B124" s="7" t="s">
        <v>299</v>
      </c>
      <c r="C124" s="2">
        <v>12020501</v>
      </c>
      <c r="D124" s="91" t="s">
        <v>9</v>
      </c>
      <c r="E124" s="93">
        <v>11070796.33</v>
      </c>
      <c r="F124" s="93">
        <v>120000000</v>
      </c>
      <c r="G124" s="93">
        <v>3033580</v>
      </c>
      <c r="H124" s="93">
        <v>10000000</v>
      </c>
    </row>
    <row r="125" spans="1:8" ht="15" customHeight="1">
      <c r="A125" s="191" t="s">
        <v>278</v>
      </c>
      <c r="B125" s="7" t="s">
        <v>298</v>
      </c>
      <c r="C125" s="58">
        <v>12020496</v>
      </c>
      <c r="D125" s="91" t="s">
        <v>10</v>
      </c>
      <c r="E125" s="93">
        <v>189500</v>
      </c>
      <c r="F125" s="93">
        <v>6000000</v>
      </c>
      <c r="G125" s="93">
        <v>258500</v>
      </c>
      <c r="H125" s="93">
        <v>3000000</v>
      </c>
    </row>
    <row r="126" spans="1:8" ht="15" customHeight="1">
      <c r="A126" s="191" t="s">
        <v>278</v>
      </c>
      <c r="B126" s="7" t="s">
        <v>298</v>
      </c>
      <c r="C126" s="58">
        <v>12020496</v>
      </c>
      <c r="D126" s="91" t="s">
        <v>156</v>
      </c>
      <c r="E126" s="93">
        <v>1448260</v>
      </c>
      <c r="F126" s="93">
        <v>0</v>
      </c>
      <c r="G126" s="93">
        <v>1029936</v>
      </c>
      <c r="H126" s="93">
        <v>3000000</v>
      </c>
    </row>
    <row r="127" spans="1:8" ht="15" customHeight="1">
      <c r="A127" s="191" t="s">
        <v>278</v>
      </c>
      <c r="B127" s="7" t="s">
        <v>298</v>
      </c>
      <c r="D127" s="30" t="s">
        <v>25</v>
      </c>
      <c r="E127" s="87"/>
      <c r="F127" s="93"/>
      <c r="G127" s="93"/>
      <c r="H127" s="93"/>
    </row>
    <row r="128" spans="1:8" ht="15" customHeight="1">
      <c r="A128" s="191" t="s">
        <v>279</v>
      </c>
      <c r="B128" s="7" t="s">
        <v>298</v>
      </c>
      <c r="C128" s="58">
        <v>12020401</v>
      </c>
      <c r="D128" s="14" t="s">
        <v>26</v>
      </c>
      <c r="E128" s="87">
        <v>1145400</v>
      </c>
      <c r="F128" s="93">
        <v>6000000</v>
      </c>
      <c r="G128" s="93">
        <v>822800</v>
      </c>
      <c r="H128" s="93">
        <v>6000000</v>
      </c>
    </row>
    <row r="129" spans="1:8" ht="15" customHeight="1">
      <c r="A129" s="191" t="s">
        <v>279</v>
      </c>
      <c r="B129" s="7" t="s">
        <v>299</v>
      </c>
      <c r="C129" s="2">
        <v>12020501</v>
      </c>
      <c r="D129" s="14" t="s">
        <v>9</v>
      </c>
      <c r="E129" s="87">
        <v>880000</v>
      </c>
      <c r="F129" s="93">
        <v>4000000</v>
      </c>
      <c r="G129" s="93">
        <v>176700</v>
      </c>
      <c r="H129" s="93">
        <v>4000000</v>
      </c>
    </row>
    <row r="130" spans="1:8" ht="15" customHeight="1">
      <c r="A130" s="191" t="s">
        <v>279</v>
      </c>
      <c r="B130" s="7" t="s">
        <v>298</v>
      </c>
      <c r="C130" s="58">
        <v>12020496</v>
      </c>
      <c r="D130" s="14" t="s">
        <v>27</v>
      </c>
      <c r="E130" s="87">
        <v>377000</v>
      </c>
      <c r="F130" s="93">
        <v>2000000</v>
      </c>
      <c r="G130" s="93">
        <v>111000</v>
      </c>
      <c r="H130" s="93">
        <v>2000000</v>
      </c>
    </row>
    <row r="131" spans="1:8" ht="15" customHeight="1">
      <c r="A131" s="191" t="s">
        <v>279</v>
      </c>
      <c r="B131" s="7" t="s">
        <v>298</v>
      </c>
      <c r="C131" s="58">
        <v>12020496</v>
      </c>
      <c r="D131" s="2" t="s">
        <v>156</v>
      </c>
      <c r="E131" s="87">
        <v>1573200</v>
      </c>
      <c r="F131" s="93">
        <v>1800000</v>
      </c>
      <c r="G131" s="93">
        <v>88000</v>
      </c>
      <c r="H131" s="93">
        <v>1800000</v>
      </c>
    </row>
    <row r="132" spans="1:8" ht="15" customHeight="1">
      <c r="A132" s="191" t="s">
        <v>279</v>
      </c>
      <c r="B132" s="7" t="s">
        <v>298</v>
      </c>
      <c r="D132" s="30" t="s">
        <v>3</v>
      </c>
      <c r="E132" s="87"/>
      <c r="F132" s="93"/>
      <c r="G132" s="93"/>
      <c r="H132" s="93"/>
    </row>
    <row r="133" spans="1:8" ht="15" customHeight="1">
      <c r="A133" s="191" t="s">
        <v>280</v>
      </c>
      <c r="B133" s="7" t="s">
        <v>298</v>
      </c>
      <c r="C133" s="58">
        <v>12020496</v>
      </c>
      <c r="D133" s="14" t="s">
        <v>10</v>
      </c>
      <c r="E133" s="87">
        <v>210000</v>
      </c>
      <c r="F133" s="93">
        <v>4000000</v>
      </c>
      <c r="G133" s="93">
        <v>150925</v>
      </c>
      <c r="H133" s="93">
        <v>4000000</v>
      </c>
    </row>
    <row r="134" spans="1:8" ht="15" customHeight="1">
      <c r="A134" s="191" t="s">
        <v>280</v>
      </c>
      <c r="B134" s="7" t="s">
        <v>298</v>
      </c>
      <c r="C134" s="58">
        <v>12020496</v>
      </c>
      <c r="D134" s="2" t="s">
        <v>156</v>
      </c>
      <c r="E134" s="87">
        <v>822600</v>
      </c>
      <c r="F134" s="93">
        <v>4000000</v>
      </c>
      <c r="G134" s="93">
        <v>183100</v>
      </c>
      <c r="H134" s="93">
        <v>4000000</v>
      </c>
    </row>
    <row r="135" spans="1:8" ht="15" customHeight="1">
      <c r="A135" s="191"/>
      <c r="B135" s="7"/>
      <c r="D135" s="30" t="s">
        <v>196</v>
      </c>
      <c r="E135" s="93"/>
      <c r="F135" s="93"/>
      <c r="G135" s="93"/>
      <c r="H135" s="93"/>
    </row>
    <row r="136" spans="1:8" ht="15" customHeight="1">
      <c r="A136" s="191" t="s">
        <v>281</v>
      </c>
      <c r="B136" s="7" t="s">
        <v>298</v>
      </c>
      <c r="C136" s="58">
        <v>12020493</v>
      </c>
      <c r="D136" s="91" t="s">
        <v>157</v>
      </c>
      <c r="E136" s="93"/>
      <c r="F136" s="93"/>
      <c r="G136" s="93"/>
      <c r="H136" s="93"/>
    </row>
    <row r="137" spans="1:8" ht="15" customHeight="1">
      <c r="A137" s="191" t="s">
        <v>281</v>
      </c>
      <c r="B137" s="7" t="s">
        <v>298</v>
      </c>
      <c r="C137" s="58">
        <v>12020493</v>
      </c>
      <c r="D137" s="91" t="s">
        <v>158</v>
      </c>
      <c r="E137" s="93"/>
      <c r="F137" s="93">
        <v>1000000</v>
      </c>
      <c r="G137" s="93"/>
      <c r="H137" s="93">
        <v>500000</v>
      </c>
    </row>
    <row r="138" spans="1:8" ht="15" customHeight="1">
      <c r="A138" s="191" t="s">
        <v>281</v>
      </c>
      <c r="B138" s="7" t="s">
        <v>298</v>
      </c>
      <c r="C138" s="58">
        <v>12020413</v>
      </c>
      <c r="D138" s="91" t="s">
        <v>60</v>
      </c>
      <c r="E138" s="93"/>
      <c r="F138" s="93">
        <v>1000000</v>
      </c>
      <c r="G138" s="93"/>
      <c r="H138" s="93">
        <v>250000</v>
      </c>
    </row>
    <row r="139" spans="1:8" ht="15" customHeight="1">
      <c r="A139" s="191"/>
      <c r="B139" s="7"/>
      <c r="C139" s="58">
        <v>12020493</v>
      </c>
      <c r="D139" s="91" t="s">
        <v>350</v>
      </c>
      <c r="E139" s="93"/>
      <c r="F139" s="93"/>
      <c r="G139" s="93">
        <v>400000</v>
      </c>
      <c r="H139" s="93">
        <v>1000000</v>
      </c>
    </row>
    <row r="140" spans="1:8" ht="15" customHeight="1">
      <c r="A140" s="191" t="s">
        <v>281</v>
      </c>
      <c r="B140" s="7" t="s">
        <v>298</v>
      </c>
      <c r="C140" s="58">
        <v>12020492</v>
      </c>
      <c r="D140" s="91" t="s">
        <v>61</v>
      </c>
      <c r="E140" s="93"/>
      <c r="F140" s="93">
        <v>1000000</v>
      </c>
      <c r="G140" s="93">
        <v>60000</v>
      </c>
      <c r="H140" s="93">
        <v>500000</v>
      </c>
    </row>
    <row r="141" spans="1:8" ht="15" customHeight="1">
      <c r="A141" s="191"/>
      <c r="B141" s="7"/>
      <c r="D141" s="30" t="s">
        <v>349</v>
      </c>
      <c r="E141" s="93"/>
      <c r="F141" s="93"/>
      <c r="G141" s="93"/>
      <c r="H141" s="93"/>
    </row>
    <row r="142" spans="1:8" ht="15" customHeight="1">
      <c r="A142" s="191" t="s">
        <v>282</v>
      </c>
      <c r="B142" s="7" t="s">
        <v>298</v>
      </c>
      <c r="C142" s="58">
        <v>12020472</v>
      </c>
      <c r="D142" s="91" t="s">
        <v>159</v>
      </c>
      <c r="E142" s="93">
        <v>75000</v>
      </c>
      <c r="F142" s="93">
        <v>2000000</v>
      </c>
      <c r="G142" s="93">
        <v>170000</v>
      </c>
      <c r="H142" s="93">
        <v>2000000</v>
      </c>
    </row>
    <row r="143" spans="1:8" ht="15" customHeight="1">
      <c r="A143" s="191"/>
      <c r="B143" s="7"/>
      <c r="D143" s="30" t="s">
        <v>98</v>
      </c>
      <c r="E143" s="93"/>
      <c r="F143" s="93"/>
      <c r="G143" s="93"/>
      <c r="H143" s="93"/>
    </row>
    <row r="144" spans="1:8" ht="15" customHeight="1">
      <c r="A144" s="191" t="s">
        <v>283</v>
      </c>
      <c r="B144" s="7" t="s">
        <v>298</v>
      </c>
      <c r="C144" s="58">
        <v>12020487</v>
      </c>
      <c r="D144" s="91" t="s">
        <v>77</v>
      </c>
      <c r="E144" s="93">
        <v>5194000</v>
      </c>
      <c r="F144" s="93">
        <v>24000000</v>
      </c>
      <c r="G144" s="93">
        <v>3390000</v>
      </c>
      <c r="H144" s="93">
        <v>12480000</v>
      </c>
    </row>
    <row r="145" spans="1:8" ht="15" customHeight="1">
      <c r="A145" s="191" t="s">
        <v>283</v>
      </c>
      <c r="B145" s="7" t="s">
        <v>298</v>
      </c>
      <c r="C145" s="58">
        <v>12020487</v>
      </c>
      <c r="D145" s="91" t="s">
        <v>78</v>
      </c>
      <c r="E145" s="93"/>
      <c r="F145" s="93">
        <v>1600000</v>
      </c>
      <c r="G145" s="93"/>
      <c r="H145" s="93">
        <v>800000</v>
      </c>
    </row>
    <row r="146" spans="1:8" ht="15" customHeight="1">
      <c r="A146" s="191"/>
      <c r="B146" s="7"/>
      <c r="D146" s="30" t="s">
        <v>8</v>
      </c>
      <c r="E146" s="93"/>
      <c r="F146" s="93"/>
      <c r="G146" s="93"/>
      <c r="H146" s="93"/>
    </row>
    <row r="147" spans="1:8" ht="15" customHeight="1">
      <c r="A147" s="191" t="s">
        <v>284</v>
      </c>
      <c r="B147" s="7" t="s">
        <v>298</v>
      </c>
      <c r="C147" s="58">
        <v>12020471</v>
      </c>
      <c r="D147" s="91" t="s">
        <v>79</v>
      </c>
      <c r="E147" s="93">
        <v>50000</v>
      </c>
      <c r="F147" s="93">
        <v>10000000</v>
      </c>
      <c r="G147" s="93">
        <v>50000</v>
      </c>
      <c r="H147" s="93">
        <v>2500000</v>
      </c>
    </row>
    <row r="148" spans="1:8" ht="15" customHeight="1">
      <c r="A148" s="191" t="s">
        <v>284</v>
      </c>
      <c r="B148" s="7" t="s">
        <v>298</v>
      </c>
      <c r="C148" s="58">
        <v>12020407</v>
      </c>
      <c r="D148" s="91" t="s">
        <v>138</v>
      </c>
      <c r="E148" s="93"/>
      <c r="F148" s="93">
        <v>10000000</v>
      </c>
      <c r="G148" s="93"/>
      <c r="H148" s="93"/>
    </row>
    <row r="149" spans="1:8" ht="30" customHeight="1">
      <c r="A149" s="191"/>
      <c r="B149" s="7"/>
      <c r="D149" s="95" t="s">
        <v>215</v>
      </c>
      <c r="E149" s="93"/>
      <c r="F149" s="93"/>
      <c r="G149" s="93"/>
      <c r="H149" s="93"/>
    </row>
    <row r="150" spans="1:8" ht="15" customHeight="1">
      <c r="A150" s="191" t="s">
        <v>285</v>
      </c>
      <c r="B150" s="7" t="s">
        <v>298</v>
      </c>
      <c r="C150" s="58">
        <v>12020417</v>
      </c>
      <c r="D150" s="91" t="s">
        <v>160</v>
      </c>
      <c r="E150" s="93"/>
      <c r="F150" s="93">
        <v>100000</v>
      </c>
      <c r="G150" s="93">
        <v>30000</v>
      </c>
      <c r="H150" s="93">
        <v>40000</v>
      </c>
    </row>
    <row r="151" spans="1:8" ht="15" customHeight="1">
      <c r="A151" s="191" t="s">
        <v>285</v>
      </c>
      <c r="B151" s="7" t="s">
        <v>298</v>
      </c>
      <c r="C151" s="58">
        <v>12020412</v>
      </c>
      <c r="D151" s="91" t="s">
        <v>161</v>
      </c>
      <c r="E151" s="93">
        <v>415000</v>
      </c>
      <c r="F151" s="93">
        <v>2025000</v>
      </c>
      <c r="G151" s="93">
        <v>1596905</v>
      </c>
      <c r="H151" s="93">
        <v>1000000</v>
      </c>
    </row>
    <row r="152" spans="1:8" ht="15" customHeight="1">
      <c r="A152" s="191" t="s">
        <v>285</v>
      </c>
      <c r="B152" s="7" t="s">
        <v>298</v>
      </c>
      <c r="C152" s="58">
        <v>12020417</v>
      </c>
      <c r="D152" s="91" t="s">
        <v>162</v>
      </c>
      <c r="E152" s="93"/>
      <c r="F152" s="93">
        <v>400000</v>
      </c>
      <c r="G152" s="93"/>
      <c r="H152" s="93">
        <v>100000</v>
      </c>
    </row>
    <row r="153" spans="1:8" ht="15" customHeight="1">
      <c r="A153" s="191" t="s">
        <v>285</v>
      </c>
      <c r="B153" s="7" t="s">
        <v>298</v>
      </c>
      <c r="C153" s="58">
        <v>12020439</v>
      </c>
      <c r="D153" s="91" t="s">
        <v>163</v>
      </c>
      <c r="E153" s="93"/>
      <c r="F153" s="93"/>
      <c r="G153" s="93"/>
      <c r="H153" s="93"/>
    </row>
    <row r="154" spans="1:8" ht="15" customHeight="1">
      <c r="A154" s="191"/>
      <c r="B154" s="7"/>
      <c r="D154" s="95" t="s">
        <v>99</v>
      </c>
      <c r="E154" s="93"/>
      <c r="F154" s="93"/>
      <c r="G154" s="93"/>
      <c r="H154" s="93"/>
    </row>
    <row r="155" spans="1:8" ht="15" customHeight="1">
      <c r="A155" s="191" t="s">
        <v>286</v>
      </c>
      <c r="B155" s="7" t="s">
        <v>298</v>
      </c>
      <c r="C155" s="58">
        <v>12020446</v>
      </c>
      <c r="D155" s="91" t="s">
        <v>165</v>
      </c>
      <c r="E155" s="93">
        <v>63000</v>
      </c>
      <c r="F155" s="93">
        <v>800000</v>
      </c>
      <c r="G155" s="93">
        <v>84000</v>
      </c>
      <c r="H155" s="93">
        <v>400000</v>
      </c>
    </row>
    <row r="156" spans="1:8" ht="15" customHeight="1">
      <c r="A156" s="191" t="s">
        <v>286</v>
      </c>
      <c r="B156" s="7" t="s">
        <v>298</v>
      </c>
      <c r="C156" s="58">
        <v>12020405</v>
      </c>
      <c r="D156" s="91" t="s">
        <v>164</v>
      </c>
      <c r="E156" s="93"/>
      <c r="F156" s="164"/>
      <c r="G156" s="93"/>
      <c r="H156" s="164"/>
    </row>
    <row r="157" spans="1:8" ht="15" customHeight="1">
      <c r="A157" s="191" t="s">
        <v>286</v>
      </c>
      <c r="B157" s="7" t="s">
        <v>298</v>
      </c>
      <c r="C157" s="58">
        <v>12020469</v>
      </c>
      <c r="D157" s="91" t="s">
        <v>11</v>
      </c>
      <c r="E157" s="87">
        <v>527000</v>
      </c>
      <c r="F157" s="87">
        <v>2000000</v>
      </c>
      <c r="G157" s="87">
        <v>129000</v>
      </c>
      <c r="H157" s="87">
        <v>1000000</v>
      </c>
    </row>
    <row r="158" spans="1:8" ht="15" customHeight="1">
      <c r="A158" s="191" t="s">
        <v>286</v>
      </c>
      <c r="B158" s="7" t="s">
        <v>298</v>
      </c>
      <c r="C158" s="58">
        <v>12020469</v>
      </c>
      <c r="D158" s="91" t="s">
        <v>16</v>
      </c>
      <c r="E158" s="87"/>
      <c r="F158" s="87">
        <v>4000000</v>
      </c>
      <c r="G158" s="87">
        <v>276800</v>
      </c>
      <c r="H158" s="87">
        <v>2000000</v>
      </c>
    </row>
    <row r="159" spans="1:8" ht="15" customHeight="1">
      <c r="A159" s="191" t="s">
        <v>286</v>
      </c>
      <c r="B159" s="7" t="s">
        <v>298</v>
      </c>
      <c r="C159" s="58">
        <v>12020440</v>
      </c>
      <c r="D159" s="8" t="s">
        <v>166</v>
      </c>
      <c r="E159" s="87">
        <v>39000</v>
      </c>
      <c r="F159" s="87">
        <v>2360000</v>
      </c>
      <c r="G159" s="87">
        <v>118000</v>
      </c>
      <c r="H159" s="87">
        <v>1000000</v>
      </c>
    </row>
    <row r="160" spans="1:8" ht="15" customHeight="1">
      <c r="A160" s="191"/>
      <c r="B160" s="7"/>
      <c r="D160" s="30" t="s">
        <v>104</v>
      </c>
      <c r="E160" s="87"/>
      <c r="F160" s="87"/>
      <c r="G160" s="87"/>
      <c r="H160" s="87"/>
    </row>
    <row r="161" spans="1:8" ht="15" customHeight="1">
      <c r="A161" s="191"/>
      <c r="B161" s="7"/>
      <c r="C161" s="51"/>
      <c r="D161" s="159" t="s">
        <v>167</v>
      </c>
      <c r="E161" s="87"/>
      <c r="F161" s="87"/>
      <c r="G161" s="87"/>
      <c r="H161" s="87"/>
    </row>
    <row r="162" spans="1:8" ht="15" customHeight="1">
      <c r="A162" s="191" t="s">
        <v>287</v>
      </c>
      <c r="B162" s="7" t="s">
        <v>298</v>
      </c>
      <c r="C162" s="58">
        <v>12020480</v>
      </c>
      <c r="D162" s="91" t="s">
        <v>12</v>
      </c>
      <c r="E162" s="87">
        <v>105000</v>
      </c>
      <c r="F162" s="87">
        <v>400000</v>
      </c>
      <c r="G162" s="87">
        <v>65000</v>
      </c>
      <c r="H162" s="87">
        <v>200000</v>
      </c>
    </row>
    <row r="163" spans="1:9" ht="15" customHeight="1">
      <c r="A163" s="191" t="s">
        <v>287</v>
      </c>
      <c r="B163" s="7" t="s">
        <v>298</v>
      </c>
      <c r="C163" s="58">
        <v>12020454</v>
      </c>
      <c r="D163" s="91" t="s">
        <v>13</v>
      </c>
      <c r="E163" s="87">
        <v>4375000</v>
      </c>
      <c r="F163" s="87">
        <v>300000000</v>
      </c>
      <c r="G163" s="87">
        <v>2725000</v>
      </c>
      <c r="H163" s="87">
        <v>30000000</v>
      </c>
      <c r="I163" s="68"/>
    </row>
    <row r="164" spans="1:9" ht="15" customHeight="1">
      <c r="A164" s="191" t="s">
        <v>287</v>
      </c>
      <c r="B164" s="7" t="s">
        <v>298</v>
      </c>
      <c r="C164" s="58">
        <v>12020467</v>
      </c>
      <c r="D164" s="91" t="s">
        <v>14</v>
      </c>
      <c r="E164" s="87">
        <v>10277600</v>
      </c>
      <c r="F164" s="87">
        <v>30000000</v>
      </c>
      <c r="G164" s="87">
        <v>15336000</v>
      </c>
      <c r="H164" s="87">
        <v>10000000</v>
      </c>
      <c r="I164" s="63"/>
    </row>
    <row r="165" spans="1:8" ht="15" customHeight="1">
      <c r="A165" s="191" t="s">
        <v>287</v>
      </c>
      <c r="B165" s="7" t="s">
        <v>298</v>
      </c>
      <c r="C165" s="58">
        <v>12020409</v>
      </c>
      <c r="D165" s="14" t="s">
        <v>80</v>
      </c>
      <c r="E165" s="87">
        <v>1019036</v>
      </c>
      <c r="F165" s="97">
        <v>1000000</v>
      </c>
      <c r="G165" s="87">
        <v>116750</v>
      </c>
      <c r="H165" s="97">
        <v>500000</v>
      </c>
    </row>
    <row r="166" spans="1:8" ht="15" customHeight="1">
      <c r="A166" s="191" t="s">
        <v>287</v>
      </c>
      <c r="B166" s="7" t="s">
        <v>298</v>
      </c>
      <c r="C166" s="58">
        <v>12020420</v>
      </c>
      <c r="D166" s="14" t="s">
        <v>81</v>
      </c>
      <c r="E166" s="87">
        <v>262500</v>
      </c>
      <c r="F166" s="87">
        <v>200000</v>
      </c>
      <c r="G166" s="87">
        <v>177500</v>
      </c>
      <c r="H166" s="87">
        <v>150000</v>
      </c>
    </row>
    <row r="167" spans="1:8" ht="15" customHeight="1">
      <c r="A167" s="191" t="s">
        <v>287</v>
      </c>
      <c r="B167" s="7" t="s">
        <v>298</v>
      </c>
      <c r="C167" s="58">
        <v>12020422</v>
      </c>
      <c r="D167" s="14" t="s">
        <v>92</v>
      </c>
      <c r="E167" s="97"/>
      <c r="F167" s="87">
        <v>14000000</v>
      </c>
      <c r="G167" s="87">
        <v>2454011</v>
      </c>
      <c r="H167" s="87">
        <v>7000000</v>
      </c>
    </row>
    <row r="168" spans="1:8" ht="15" customHeight="1">
      <c r="A168" s="191" t="s">
        <v>287</v>
      </c>
      <c r="B168" s="7" t="s">
        <v>298</v>
      </c>
      <c r="C168" s="58">
        <v>12020426</v>
      </c>
      <c r="D168" s="14" t="s">
        <v>82</v>
      </c>
      <c r="E168" s="97">
        <v>250000</v>
      </c>
      <c r="F168" s="87">
        <v>20000000</v>
      </c>
      <c r="G168" s="87">
        <v>16250872</v>
      </c>
      <c r="H168" s="87">
        <v>20000000</v>
      </c>
    </row>
    <row r="169" spans="1:8" ht="15" customHeight="1">
      <c r="A169" s="191" t="s">
        <v>287</v>
      </c>
      <c r="B169" s="7" t="s">
        <v>298</v>
      </c>
      <c r="C169" s="58">
        <v>12020423</v>
      </c>
      <c r="D169" s="14" t="s">
        <v>203</v>
      </c>
      <c r="E169" s="87">
        <v>8460600</v>
      </c>
      <c r="F169" s="87">
        <v>6000000</v>
      </c>
      <c r="G169" s="87">
        <v>7648700</v>
      </c>
      <c r="H169" s="87">
        <v>7000000</v>
      </c>
    </row>
    <row r="170" spans="1:8" ht="15" customHeight="1">
      <c r="A170" s="191" t="s">
        <v>287</v>
      </c>
      <c r="B170" s="7" t="s">
        <v>298</v>
      </c>
      <c r="C170" s="58">
        <v>12020426</v>
      </c>
      <c r="D170" s="2" t="s">
        <v>168</v>
      </c>
      <c r="E170" s="87">
        <v>43486250</v>
      </c>
      <c r="F170" s="87">
        <v>4000000</v>
      </c>
      <c r="G170" s="87">
        <v>127462000</v>
      </c>
      <c r="H170" s="87">
        <v>100000000</v>
      </c>
    </row>
    <row r="171" spans="1:8" ht="15" customHeight="1">
      <c r="A171" s="191" t="s">
        <v>287</v>
      </c>
      <c r="B171" s="7" t="s">
        <v>298</v>
      </c>
      <c r="C171" s="58">
        <v>12020422</v>
      </c>
      <c r="D171" s="91" t="s">
        <v>169</v>
      </c>
      <c r="E171" s="87">
        <v>1225000</v>
      </c>
      <c r="F171" s="87">
        <v>3000000</v>
      </c>
      <c r="G171" s="87">
        <v>170000</v>
      </c>
      <c r="H171" s="87">
        <v>1000000</v>
      </c>
    </row>
    <row r="172" spans="1:8" ht="15" customHeight="1">
      <c r="A172" s="191" t="s">
        <v>287</v>
      </c>
      <c r="B172" s="7" t="s">
        <v>298</v>
      </c>
      <c r="C172" s="58">
        <v>12020467</v>
      </c>
      <c r="D172" s="91" t="s">
        <v>15</v>
      </c>
      <c r="E172" s="165">
        <v>129000</v>
      </c>
      <c r="F172" s="87">
        <v>200000</v>
      </c>
      <c r="G172" s="98">
        <v>54000</v>
      </c>
      <c r="H172" s="87">
        <v>200000</v>
      </c>
    </row>
    <row r="173" spans="1:8" ht="15" customHeight="1">
      <c r="A173" s="191" t="s">
        <v>287</v>
      </c>
      <c r="B173" s="7" t="s">
        <v>298</v>
      </c>
      <c r="C173" s="58">
        <v>12020422</v>
      </c>
      <c r="D173" s="91" t="s">
        <v>170</v>
      </c>
      <c r="E173" s="87">
        <v>15379555</v>
      </c>
      <c r="F173" s="87">
        <v>40000000</v>
      </c>
      <c r="G173" s="87">
        <v>8079035</v>
      </c>
      <c r="H173" s="87">
        <v>30000000</v>
      </c>
    </row>
    <row r="174" spans="1:8" ht="15" customHeight="1">
      <c r="A174" s="191" t="s">
        <v>287</v>
      </c>
      <c r="B174" s="7" t="s">
        <v>298</v>
      </c>
      <c r="C174" s="58">
        <v>12020467</v>
      </c>
      <c r="D174" s="91" t="s">
        <v>255</v>
      </c>
      <c r="E174" s="87">
        <v>1743000</v>
      </c>
      <c r="F174" s="87">
        <v>50000000</v>
      </c>
      <c r="G174" s="87">
        <v>15549000</v>
      </c>
      <c r="H174" s="87">
        <v>25000000</v>
      </c>
    </row>
    <row r="175" spans="1:8" ht="15" customHeight="1">
      <c r="A175" s="191" t="s">
        <v>288</v>
      </c>
      <c r="B175" s="7"/>
      <c r="D175" s="30" t="s">
        <v>24</v>
      </c>
      <c r="E175" s="87"/>
      <c r="F175" s="93"/>
      <c r="G175" s="93"/>
      <c r="H175" s="93"/>
    </row>
    <row r="176" spans="1:8" ht="15" customHeight="1">
      <c r="A176" s="191" t="s">
        <v>289</v>
      </c>
      <c r="B176" s="7" t="s">
        <v>298</v>
      </c>
      <c r="C176" s="58">
        <v>12020495</v>
      </c>
      <c r="D176" s="2" t="s">
        <v>191</v>
      </c>
      <c r="E176" s="87"/>
      <c r="F176" s="93"/>
      <c r="G176" s="93">
        <v>200000</v>
      </c>
      <c r="H176" s="93"/>
    </row>
    <row r="177" spans="1:8" ht="30" customHeight="1">
      <c r="A177" s="191" t="s">
        <v>288</v>
      </c>
      <c r="B177" s="7"/>
      <c r="D177" s="95" t="s">
        <v>128</v>
      </c>
      <c r="E177" s="93"/>
      <c r="F177" s="93"/>
      <c r="G177" s="93"/>
      <c r="H177" s="93"/>
    </row>
    <row r="178" spans="1:8" ht="15" customHeight="1">
      <c r="A178" s="191" t="s">
        <v>290</v>
      </c>
      <c r="B178" s="7" t="s">
        <v>298</v>
      </c>
      <c r="C178" s="58">
        <v>12020485</v>
      </c>
      <c r="D178" s="91" t="s">
        <v>171</v>
      </c>
      <c r="E178" s="93">
        <v>140000</v>
      </c>
      <c r="F178" s="93">
        <v>3000000</v>
      </c>
      <c r="G178" s="93">
        <v>116000</v>
      </c>
      <c r="H178" s="93">
        <v>1500000</v>
      </c>
    </row>
    <row r="179" spans="1:8" ht="15" customHeight="1">
      <c r="A179" s="191" t="s">
        <v>290</v>
      </c>
      <c r="B179" s="7" t="s">
        <v>298</v>
      </c>
      <c r="C179" s="58">
        <v>12020406</v>
      </c>
      <c r="D179" s="91" t="s">
        <v>17</v>
      </c>
      <c r="E179" s="93">
        <v>64000</v>
      </c>
      <c r="F179" s="93">
        <v>2000000</v>
      </c>
      <c r="G179" s="93">
        <v>58000</v>
      </c>
      <c r="H179" s="93">
        <v>1000000</v>
      </c>
    </row>
    <row r="180" spans="1:8" ht="15" customHeight="1">
      <c r="A180" s="191" t="s">
        <v>291</v>
      </c>
      <c r="B180" s="7" t="s">
        <v>298</v>
      </c>
      <c r="C180" s="58">
        <v>12020474</v>
      </c>
      <c r="D180" s="91" t="s">
        <v>117</v>
      </c>
      <c r="E180" s="87">
        <v>3240000</v>
      </c>
      <c r="F180" s="99">
        <v>4000000</v>
      </c>
      <c r="G180" s="87">
        <v>1730000</v>
      </c>
      <c r="H180" s="99">
        <v>5000000</v>
      </c>
    </row>
    <row r="181" spans="1:8" ht="15" customHeight="1">
      <c r="A181" s="191" t="s">
        <v>291</v>
      </c>
      <c r="B181" s="7" t="s">
        <v>298</v>
      </c>
      <c r="C181" s="58">
        <v>12020495</v>
      </c>
      <c r="D181" s="91" t="s">
        <v>110</v>
      </c>
      <c r="E181" s="87"/>
      <c r="F181" s="99">
        <v>300000</v>
      </c>
      <c r="G181" s="87"/>
      <c r="H181" s="99">
        <v>150000</v>
      </c>
    </row>
    <row r="182" spans="1:8" ht="15" customHeight="1">
      <c r="A182" s="191"/>
      <c r="B182" s="7"/>
      <c r="D182" s="30" t="s">
        <v>113</v>
      </c>
      <c r="E182" s="87"/>
      <c r="F182" s="87"/>
      <c r="G182" s="87"/>
      <c r="H182" s="87"/>
    </row>
    <row r="183" spans="1:8" ht="15" customHeight="1">
      <c r="A183" s="191" t="s">
        <v>291</v>
      </c>
      <c r="B183" s="7" t="s">
        <v>298</v>
      </c>
      <c r="C183" s="58">
        <v>12020498</v>
      </c>
      <c r="D183" s="91" t="s">
        <v>18</v>
      </c>
      <c r="E183" s="87">
        <v>31627555.36</v>
      </c>
      <c r="F183" s="87">
        <v>83945595.68</v>
      </c>
      <c r="G183" s="87">
        <v>9903002.03</v>
      </c>
      <c r="H183" s="87">
        <v>93546365.88</v>
      </c>
    </row>
    <row r="184" spans="1:8" ht="15" customHeight="1">
      <c r="A184" s="191" t="s">
        <v>291</v>
      </c>
      <c r="B184" s="7" t="s">
        <v>298</v>
      </c>
      <c r="C184" s="58">
        <v>12020444</v>
      </c>
      <c r="D184" s="91" t="s">
        <v>19</v>
      </c>
      <c r="E184" s="87">
        <v>11448291</v>
      </c>
      <c r="F184" s="87">
        <v>34601979.2</v>
      </c>
      <c r="G184" s="87">
        <v>5308300</v>
      </c>
      <c r="H184" s="87">
        <v>7861571.81</v>
      </c>
    </row>
    <row r="185" spans="1:8" ht="15" customHeight="1">
      <c r="A185" s="191" t="s">
        <v>291</v>
      </c>
      <c r="B185" s="7" t="s">
        <v>298</v>
      </c>
      <c r="C185" s="58">
        <v>12020498</v>
      </c>
      <c r="D185" s="100" t="s">
        <v>172</v>
      </c>
      <c r="E185" s="99">
        <v>64021080.12</v>
      </c>
      <c r="F185" s="99">
        <v>42655219.3</v>
      </c>
      <c r="G185" s="101">
        <v>38242125</v>
      </c>
      <c r="H185" s="99">
        <v>40222003.92</v>
      </c>
    </row>
    <row r="186" spans="1:8" ht="15" customHeight="1">
      <c r="A186" s="191" t="s">
        <v>291</v>
      </c>
      <c r="B186" s="7" t="s">
        <v>298</v>
      </c>
      <c r="C186" s="58">
        <v>12020474</v>
      </c>
      <c r="D186" s="100" t="s">
        <v>118</v>
      </c>
      <c r="E186" s="99">
        <v>174843251.5</v>
      </c>
      <c r="F186" s="99">
        <f>274559171.32+40000000</f>
        <v>314559171.32</v>
      </c>
      <c r="G186" s="101">
        <v>94543144</v>
      </c>
      <c r="H186" s="99">
        <v>140018031.33</v>
      </c>
    </row>
    <row r="187" spans="1:8" ht="15" customHeight="1">
      <c r="A187" s="191"/>
      <c r="B187" s="7"/>
      <c r="D187" s="30" t="s">
        <v>100</v>
      </c>
      <c r="E187" s="87"/>
      <c r="F187" s="87"/>
      <c r="G187" s="87"/>
      <c r="H187" s="87"/>
    </row>
    <row r="188" spans="1:8" ht="15" customHeight="1">
      <c r="A188" s="191" t="s">
        <v>292</v>
      </c>
      <c r="B188" s="7" t="s">
        <v>298</v>
      </c>
      <c r="C188" s="58">
        <v>12020411</v>
      </c>
      <c r="D188" s="91" t="s">
        <v>204</v>
      </c>
      <c r="E188" s="87">
        <v>3000000</v>
      </c>
      <c r="F188" s="87">
        <v>10000000</v>
      </c>
      <c r="G188" s="87">
        <v>1060000</v>
      </c>
      <c r="H188" s="87">
        <v>3000000</v>
      </c>
    </row>
    <row r="189" spans="1:8" ht="15" customHeight="1">
      <c r="A189" s="191" t="s">
        <v>292</v>
      </c>
      <c r="B189" s="7" t="s">
        <v>298</v>
      </c>
      <c r="C189" s="58">
        <v>12020411</v>
      </c>
      <c r="D189" s="91" t="s">
        <v>85</v>
      </c>
      <c r="E189" s="87">
        <v>2760000</v>
      </c>
      <c r="F189" s="87">
        <v>10000000</v>
      </c>
      <c r="G189" s="87">
        <v>1000000</v>
      </c>
      <c r="H189" s="87">
        <v>3000000</v>
      </c>
    </row>
    <row r="190" spans="1:8" ht="30" customHeight="1">
      <c r="A190" s="191"/>
      <c r="B190" s="7"/>
      <c r="D190" s="95" t="s">
        <v>218</v>
      </c>
      <c r="E190" s="87"/>
      <c r="F190" s="87"/>
      <c r="G190" s="87"/>
      <c r="H190" s="87"/>
    </row>
    <row r="191" spans="1:8" ht="15" customHeight="1">
      <c r="A191" s="191" t="s">
        <v>293</v>
      </c>
      <c r="B191" s="7" t="s">
        <v>298</v>
      </c>
      <c r="C191" s="58">
        <v>12020418</v>
      </c>
      <c r="D191" s="91" t="s">
        <v>20</v>
      </c>
      <c r="E191" s="87"/>
      <c r="F191" s="87">
        <v>3000000</v>
      </c>
      <c r="G191" s="87"/>
      <c r="H191" s="87"/>
    </row>
    <row r="192" spans="1:8" ht="15" customHeight="1">
      <c r="A192" s="191" t="s">
        <v>293</v>
      </c>
      <c r="B192" s="7" t="s">
        <v>298</v>
      </c>
      <c r="C192" s="58">
        <v>12020411</v>
      </c>
      <c r="D192" s="91" t="s">
        <v>205</v>
      </c>
      <c r="E192" s="87">
        <v>1059000</v>
      </c>
      <c r="F192" s="87">
        <v>2000000</v>
      </c>
      <c r="G192" s="87">
        <v>570000</v>
      </c>
      <c r="H192" s="87">
        <v>2000000</v>
      </c>
    </row>
    <row r="193" spans="1:8" ht="15" customHeight="1">
      <c r="A193" s="191"/>
      <c r="B193" s="7"/>
      <c r="D193" s="94" t="s">
        <v>21</v>
      </c>
      <c r="E193" s="87"/>
      <c r="F193" s="87"/>
      <c r="G193" s="87"/>
      <c r="H193" s="87"/>
    </row>
    <row r="194" spans="1:8" ht="15" customHeight="1">
      <c r="A194" s="191" t="s">
        <v>294</v>
      </c>
      <c r="B194" s="7" t="s">
        <v>298</v>
      </c>
      <c r="C194" s="58">
        <v>12020493</v>
      </c>
      <c r="D194" s="91" t="s">
        <v>22</v>
      </c>
      <c r="E194" s="87"/>
      <c r="F194" s="87">
        <v>1800000</v>
      </c>
      <c r="G194" s="87"/>
      <c r="H194" s="87">
        <v>900000</v>
      </c>
    </row>
    <row r="195" spans="1:8" ht="15" customHeight="1">
      <c r="A195" s="191" t="s">
        <v>294</v>
      </c>
      <c r="B195" s="7" t="s">
        <v>298</v>
      </c>
      <c r="C195" s="58">
        <v>12020497</v>
      </c>
      <c r="D195" s="91" t="s">
        <v>23</v>
      </c>
      <c r="E195" s="87"/>
      <c r="F195" s="87">
        <v>4000000</v>
      </c>
      <c r="G195" s="87"/>
      <c r="H195" s="87">
        <v>2000000</v>
      </c>
    </row>
    <row r="196" spans="1:8" ht="15" customHeight="1">
      <c r="A196" s="191" t="s">
        <v>294</v>
      </c>
      <c r="B196" s="7" t="s">
        <v>298</v>
      </c>
      <c r="C196" s="58">
        <v>12020493</v>
      </c>
      <c r="D196" s="91" t="s">
        <v>241</v>
      </c>
      <c r="E196" s="87"/>
      <c r="F196" s="87">
        <v>800000</v>
      </c>
      <c r="G196" s="87"/>
      <c r="H196" s="87">
        <v>400000</v>
      </c>
    </row>
    <row r="197" spans="1:8" ht="15" customHeight="1">
      <c r="A197" s="191"/>
      <c r="B197" s="7"/>
      <c r="D197" s="30" t="s">
        <v>101</v>
      </c>
      <c r="E197" s="87"/>
      <c r="F197" s="87"/>
      <c r="G197" s="87"/>
      <c r="H197" s="87"/>
    </row>
    <row r="198" spans="1:8" ht="15" customHeight="1">
      <c r="A198" s="191" t="s">
        <v>295</v>
      </c>
      <c r="B198" s="7" t="s">
        <v>298</v>
      </c>
      <c r="C198" s="58">
        <v>12020423</v>
      </c>
      <c r="D198" s="91" t="s">
        <v>28</v>
      </c>
      <c r="E198" s="87"/>
      <c r="F198" s="87">
        <v>600000</v>
      </c>
      <c r="G198" s="87">
        <v>20000</v>
      </c>
      <c r="H198" s="87">
        <v>600000</v>
      </c>
    </row>
    <row r="199" spans="1:8" ht="15" customHeight="1">
      <c r="A199" s="191"/>
      <c r="B199" s="7"/>
      <c r="D199" s="30" t="s">
        <v>194</v>
      </c>
      <c r="E199" s="87"/>
      <c r="F199" s="87"/>
      <c r="G199" s="87"/>
      <c r="H199" s="87"/>
    </row>
    <row r="200" spans="1:11" ht="15" customHeight="1">
      <c r="A200" s="191" t="s">
        <v>296</v>
      </c>
      <c r="B200" s="7" t="s">
        <v>298</v>
      </c>
      <c r="C200" s="58">
        <v>12020414</v>
      </c>
      <c r="D200" s="91" t="s">
        <v>29</v>
      </c>
      <c r="E200" s="87"/>
      <c r="F200" s="87">
        <v>4900890</v>
      </c>
      <c r="G200" s="87"/>
      <c r="H200" s="87"/>
      <c r="J200" s="152">
        <v>4000000</v>
      </c>
      <c r="K200" s="153">
        <v>500000</v>
      </c>
    </row>
    <row r="201" spans="1:11" ht="15" customHeight="1">
      <c r="A201" s="191" t="s">
        <v>296</v>
      </c>
      <c r="B201" s="7" t="s">
        <v>298</v>
      </c>
      <c r="C201" s="58">
        <v>12020404</v>
      </c>
      <c r="D201" s="91" t="s">
        <v>30</v>
      </c>
      <c r="E201" s="87"/>
      <c r="F201" s="87">
        <v>4800000</v>
      </c>
      <c r="G201" s="87"/>
      <c r="H201" s="87"/>
      <c r="J201" s="152">
        <v>500000</v>
      </c>
      <c r="K201" s="153">
        <v>1000000</v>
      </c>
    </row>
    <row r="202" spans="1:11" ht="15" customHeight="1">
      <c r="A202" s="191" t="s">
        <v>296</v>
      </c>
      <c r="B202" s="7" t="s">
        <v>298</v>
      </c>
      <c r="C202" s="58">
        <v>12020402</v>
      </c>
      <c r="D202" s="91" t="s">
        <v>31</v>
      </c>
      <c r="E202" s="87"/>
      <c r="F202" s="87">
        <v>8030220</v>
      </c>
      <c r="G202" s="87"/>
      <c r="H202" s="87"/>
      <c r="J202" s="152">
        <v>3000000</v>
      </c>
      <c r="K202" s="153">
        <v>2000000</v>
      </c>
    </row>
    <row r="203" spans="1:11" ht="15" customHeight="1">
      <c r="A203" s="191" t="s">
        <v>296</v>
      </c>
      <c r="B203" s="7" t="s">
        <v>298</v>
      </c>
      <c r="C203" s="58">
        <v>12020497</v>
      </c>
      <c r="D203" s="91" t="s">
        <v>32</v>
      </c>
      <c r="E203" s="87"/>
      <c r="F203" s="87">
        <v>2090000</v>
      </c>
      <c r="G203" s="87"/>
      <c r="H203" s="87"/>
      <c r="J203" s="152">
        <v>2000000</v>
      </c>
      <c r="K203" s="153">
        <v>500000</v>
      </c>
    </row>
    <row r="204" spans="1:11" ht="15" customHeight="1">
      <c r="A204" s="191" t="s">
        <v>296</v>
      </c>
      <c r="B204" s="7" t="s">
        <v>298</v>
      </c>
      <c r="C204" s="58">
        <v>12020486</v>
      </c>
      <c r="D204" s="91" t="s">
        <v>33</v>
      </c>
      <c r="E204" s="165"/>
      <c r="F204" s="165">
        <v>2430000</v>
      </c>
      <c r="G204" s="165"/>
      <c r="H204" s="165"/>
      <c r="J204" s="152">
        <v>3000000</v>
      </c>
      <c r="K204" s="153">
        <v>5000000</v>
      </c>
    </row>
    <row r="205" spans="1:11" ht="15" customHeight="1">
      <c r="A205" s="191" t="s">
        <v>296</v>
      </c>
      <c r="B205" s="7" t="s">
        <v>298</v>
      </c>
      <c r="C205" s="58">
        <v>12020408</v>
      </c>
      <c r="D205" s="91" t="s">
        <v>34</v>
      </c>
      <c r="E205" s="87"/>
      <c r="F205" s="87">
        <v>44354657</v>
      </c>
      <c r="G205" s="165"/>
      <c r="H205" s="87"/>
      <c r="J205" s="152">
        <v>2000000</v>
      </c>
      <c r="K205" s="153">
        <v>15000000</v>
      </c>
    </row>
    <row r="206" spans="1:11" ht="15" customHeight="1">
      <c r="A206" s="191" t="s">
        <v>296</v>
      </c>
      <c r="B206" s="7" t="s">
        <v>298</v>
      </c>
      <c r="C206" s="58">
        <v>12020497</v>
      </c>
      <c r="D206" s="91" t="s">
        <v>35</v>
      </c>
      <c r="E206" s="87"/>
      <c r="F206" s="87">
        <v>1110000</v>
      </c>
      <c r="G206" s="87"/>
      <c r="H206" s="87"/>
      <c r="J206" s="152">
        <v>3000000</v>
      </c>
      <c r="K206" s="153">
        <v>500000</v>
      </c>
    </row>
    <row r="207" spans="1:11" ht="15" customHeight="1">
      <c r="A207" s="191" t="s">
        <v>296</v>
      </c>
      <c r="B207" s="7" t="s">
        <v>298</v>
      </c>
      <c r="C207" s="58">
        <v>12020425</v>
      </c>
      <c r="D207" s="91" t="s">
        <v>206</v>
      </c>
      <c r="E207" s="87"/>
      <c r="F207" s="87">
        <v>18800000</v>
      </c>
      <c r="G207" s="87"/>
      <c r="H207" s="87"/>
      <c r="J207" s="152">
        <v>600000</v>
      </c>
      <c r="K207" s="153">
        <v>5000000</v>
      </c>
    </row>
    <row r="208" spans="1:11" ht="15" customHeight="1">
      <c r="A208" s="191" t="s">
        <v>296</v>
      </c>
      <c r="B208" s="7" t="s">
        <v>298</v>
      </c>
      <c r="C208" s="58">
        <v>12020497</v>
      </c>
      <c r="D208" s="91" t="s">
        <v>36</v>
      </c>
      <c r="E208" s="87"/>
      <c r="F208" s="87">
        <v>2200000</v>
      </c>
      <c r="G208" s="87"/>
      <c r="H208" s="87"/>
      <c r="J208" s="152">
        <v>750000</v>
      </c>
      <c r="K208" s="153">
        <v>1000000</v>
      </c>
    </row>
    <row r="209" spans="1:11" ht="15" customHeight="1">
      <c r="A209" s="191" t="s">
        <v>296</v>
      </c>
      <c r="B209" s="7" t="s">
        <v>298</v>
      </c>
      <c r="C209" s="58">
        <v>12020497</v>
      </c>
      <c r="D209" s="91" t="s">
        <v>119</v>
      </c>
      <c r="E209" s="87"/>
      <c r="F209" s="87">
        <v>4100000</v>
      </c>
      <c r="G209" s="87"/>
      <c r="H209" s="87"/>
      <c r="J209" s="84">
        <v>120000</v>
      </c>
      <c r="K209" s="153">
        <v>1500000</v>
      </c>
    </row>
    <row r="210" spans="1:11" ht="15" customHeight="1">
      <c r="A210" s="191" t="s">
        <v>296</v>
      </c>
      <c r="B210" s="7" t="s">
        <v>298</v>
      </c>
      <c r="C210" s="58">
        <v>12020497</v>
      </c>
      <c r="D210" s="91" t="s">
        <v>40</v>
      </c>
      <c r="E210" s="87"/>
      <c r="F210" s="87">
        <v>1200000</v>
      </c>
      <c r="G210" s="87"/>
      <c r="H210" s="87"/>
      <c r="J210" s="83">
        <v>200000</v>
      </c>
      <c r="K210" s="153">
        <v>5000000</v>
      </c>
    </row>
    <row r="211" spans="1:11" ht="15" customHeight="1">
      <c r="A211" s="191" t="s">
        <v>296</v>
      </c>
      <c r="B211" s="7" t="s">
        <v>298</v>
      </c>
      <c r="C211" s="58">
        <v>12020497</v>
      </c>
      <c r="D211" s="91" t="s">
        <v>37</v>
      </c>
      <c r="E211" s="87"/>
      <c r="F211" s="87">
        <v>10300000</v>
      </c>
      <c r="G211" s="87"/>
      <c r="H211" s="87"/>
      <c r="J211" s="152">
        <v>500000</v>
      </c>
      <c r="K211" s="153">
        <v>10000000</v>
      </c>
    </row>
    <row r="212" spans="1:11" ht="15" customHeight="1">
      <c r="A212" s="191"/>
      <c r="B212" s="7"/>
      <c r="D212" s="95" t="s">
        <v>226</v>
      </c>
      <c r="E212" s="87"/>
      <c r="F212" s="87"/>
      <c r="G212" s="87"/>
      <c r="H212" s="87"/>
      <c r="J212" s="169"/>
      <c r="K212" s="153"/>
    </row>
    <row r="213" spans="1:11" ht="15" customHeight="1">
      <c r="A213" s="191" t="s">
        <v>296</v>
      </c>
      <c r="B213" s="7" t="s">
        <v>298</v>
      </c>
      <c r="C213" s="58">
        <v>12020423</v>
      </c>
      <c r="D213" s="91" t="s">
        <v>227</v>
      </c>
      <c r="E213" s="87"/>
      <c r="F213" s="87">
        <v>30000000</v>
      </c>
      <c r="G213" s="87"/>
      <c r="H213" s="87"/>
      <c r="J213" s="169"/>
      <c r="K213" s="153"/>
    </row>
    <row r="214" spans="1:11" ht="15" customHeight="1">
      <c r="A214" s="191" t="s">
        <v>296</v>
      </c>
      <c r="B214" s="7" t="s">
        <v>298</v>
      </c>
      <c r="C214" s="58">
        <v>12020423</v>
      </c>
      <c r="D214" s="91" t="s">
        <v>228</v>
      </c>
      <c r="E214" s="87"/>
      <c r="F214" s="87">
        <v>30000000</v>
      </c>
      <c r="G214" s="87"/>
      <c r="H214" s="87"/>
      <c r="J214" s="169"/>
      <c r="K214" s="153"/>
    </row>
    <row r="215" spans="1:11" ht="15" customHeight="1">
      <c r="A215" s="191" t="s">
        <v>296</v>
      </c>
      <c r="B215" s="7" t="s">
        <v>298</v>
      </c>
      <c r="C215" s="2">
        <v>12040122</v>
      </c>
      <c r="D215" s="91" t="s">
        <v>249</v>
      </c>
      <c r="E215" s="87"/>
      <c r="F215" s="87">
        <v>14500000</v>
      </c>
      <c r="G215" s="87"/>
      <c r="H215" s="87">
        <v>10000000</v>
      </c>
      <c r="J215" s="169"/>
      <c r="K215" s="153"/>
    </row>
    <row r="216" spans="1:11" ht="15" customHeight="1">
      <c r="A216" s="191" t="s">
        <v>296</v>
      </c>
      <c r="B216" s="7" t="s">
        <v>298</v>
      </c>
      <c r="C216" s="58">
        <v>12020423</v>
      </c>
      <c r="D216" s="179" t="s">
        <v>251</v>
      </c>
      <c r="E216" s="87"/>
      <c r="F216" s="87">
        <v>2000000</v>
      </c>
      <c r="G216" s="87"/>
      <c r="H216" s="87">
        <v>1000000</v>
      </c>
      <c r="J216" s="169"/>
      <c r="K216" s="153"/>
    </row>
    <row r="217" spans="1:11" ht="15" customHeight="1">
      <c r="A217" s="191" t="s">
        <v>296</v>
      </c>
      <c r="B217" s="7" t="s">
        <v>298</v>
      </c>
      <c r="C217" s="58">
        <v>12020444</v>
      </c>
      <c r="D217" s="91" t="s">
        <v>252</v>
      </c>
      <c r="E217" s="87"/>
      <c r="F217" s="87">
        <v>1000000</v>
      </c>
      <c r="G217" s="87"/>
      <c r="H217" s="87">
        <v>500000</v>
      </c>
      <c r="J217" s="169"/>
      <c r="K217" s="153"/>
    </row>
    <row r="218" spans="1:11" ht="15" customHeight="1">
      <c r="A218" s="191" t="s">
        <v>296</v>
      </c>
      <c r="B218" s="7" t="s">
        <v>298</v>
      </c>
      <c r="C218" s="58">
        <v>12020423</v>
      </c>
      <c r="D218" s="91" t="s">
        <v>253</v>
      </c>
      <c r="E218" s="87"/>
      <c r="F218" s="87">
        <v>2000000</v>
      </c>
      <c r="G218" s="87"/>
      <c r="H218" s="87">
        <v>1000000</v>
      </c>
      <c r="J218" s="169"/>
      <c r="K218" s="153"/>
    </row>
    <row r="219" spans="1:11" ht="15" customHeight="1">
      <c r="A219" s="191"/>
      <c r="B219" s="7" t="s">
        <v>298</v>
      </c>
      <c r="D219" s="181" t="s">
        <v>256</v>
      </c>
      <c r="E219" s="87"/>
      <c r="F219" s="87"/>
      <c r="G219" s="87"/>
      <c r="H219" s="87"/>
      <c r="J219" s="169"/>
      <c r="K219" s="153"/>
    </row>
    <row r="220" spans="1:11" ht="15" customHeight="1">
      <c r="A220" s="191" t="s">
        <v>297</v>
      </c>
      <c r="B220" s="7" t="s">
        <v>298</v>
      </c>
      <c r="C220" s="58">
        <v>12020411</v>
      </c>
      <c r="D220" s="91" t="s">
        <v>257</v>
      </c>
      <c r="E220" s="87"/>
      <c r="F220" s="87">
        <v>6000000</v>
      </c>
      <c r="G220" s="87"/>
      <c r="H220" s="87"/>
      <c r="J220" s="169"/>
      <c r="K220" s="153"/>
    </row>
    <row r="221" spans="4:11" ht="15" customHeight="1">
      <c r="D221" s="94" t="s">
        <v>1</v>
      </c>
      <c r="E221" s="87">
        <f>SUM(E11:E220)</f>
        <v>1972953926.87</v>
      </c>
      <c r="F221" s="92">
        <f>SUM(F10:F220)</f>
        <v>5630815012.51</v>
      </c>
      <c r="G221" s="92">
        <f>SUM(G10:G220)</f>
        <v>1633654262.01</v>
      </c>
      <c r="H221" s="92">
        <f>SUM(H10:H220)</f>
        <v>3139541882.25</v>
      </c>
      <c r="J221" s="152">
        <v>1000000</v>
      </c>
      <c r="K221" s="153">
        <v>20000000</v>
      </c>
    </row>
    <row r="222" spans="2:11" ht="14.25">
      <c r="B222" s="51"/>
      <c r="C222" s="51"/>
      <c r="J222" s="152">
        <v>1000000</v>
      </c>
      <c r="K222" s="153">
        <v>5000000</v>
      </c>
    </row>
    <row r="223" spans="2:11" ht="14.25">
      <c r="B223" s="51"/>
      <c r="C223" s="51"/>
      <c r="F223" s="82"/>
      <c r="J223" s="152">
        <v>5000000</v>
      </c>
      <c r="K223" s="153">
        <v>5000000</v>
      </c>
    </row>
    <row r="224" spans="2:11" ht="14.25">
      <c r="B224" s="51"/>
      <c r="C224" s="51"/>
      <c r="H224" s="152"/>
      <c r="J224" s="152">
        <v>5000000</v>
      </c>
      <c r="K224" s="153">
        <v>1500000</v>
      </c>
    </row>
    <row r="225" spans="2:11" ht="14.25">
      <c r="B225" s="51"/>
      <c r="C225" s="51"/>
      <c r="F225" s="63"/>
      <c r="J225" s="152">
        <f>SUM(J200:J224)</f>
        <v>31670000</v>
      </c>
      <c r="K225" s="152">
        <f>SUM(K200:K224)</f>
        <v>78500000</v>
      </c>
    </row>
    <row r="226" spans="2:10" ht="14.25">
      <c r="B226" s="51"/>
      <c r="C226" s="51"/>
      <c r="H226" s="152"/>
      <c r="J226" s="152"/>
    </row>
    <row r="227" spans="2:10" ht="14.25">
      <c r="B227" s="51"/>
      <c r="C227" s="51"/>
      <c r="J227" s="152"/>
    </row>
    <row r="228" spans="2:10" ht="14.25">
      <c r="B228" s="51"/>
      <c r="C228" s="51"/>
      <c r="J228" s="152"/>
    </row>
    <row r="229" spans="2:10" ht="14.25">
      <c r="B229" s="51"/>
      <c r="C229" s="51"/>
      <c r="J229" s="152"/>
    </row>
    <row r="230" spans="2:10" ht="14.25">
      <c r="B230" s="51"/>
      <c r="C230" s="51"/>
      <c r="J230" s="152"/>
    </row>
    <row r="231" spans="2:10" ht="14.25">
      <c r="B231" s="51"/>
      <c r="C231" s="51"/>
      <c r="J231" s="152"/>
    </row>
    <row r="232" spans="2:10" ht="14.25">
      <c r="B232" s="51"/>
      <c r="C232" s="51"/>
      <c r="J232" s="152"/>
    </row>
    <row r="233" spans="2:3" ht="14.25">
      <c r="B233" s="51"/>
      <c r="C233" s="51"/>
    </row>
    <row r="234" spans="2:10" ht="14.25">
      <c r="B234" s="51"/>
      <c r="C234" s="51"/>
      <c r="J234" s="63"/>
    </row>
    <row r="235" spans="2:3" ht="14.25">
      <c r="B235" s="51"/>
      <c r="C235" s="51"/>
    </row>
    <row r="236" spans="2:3" ht="14.25">
      <c r="B236" s="51"/>
      <c r="C236" s="51"/>
    </row>
    <row r="237" spans="2:3" ht="14.25">
      <c r="B237" s="51"/>
      <c r="C237" s="51"/>
    </row>
    <row r="238" spans="2:3" ht="14.25">
      <c r="B238" s="51"/>
      <c r="C238" s="51"/>
    </row>
    <row r="239" spans="2:3" ht="14.25">
      <c r="B239" s="51"/>
      <c r="C239" s="51"/>
    </row>
    <row r="240" spans="2:3" ht="14.25">
      <c r="B240" s="51"/>
      <c r="C240" s="51"/>
    </row>
    <row r="241" spans="2:3" ht="14.25">
      <c r="B241" s="51"/>
      <c r="C241" s="51"/>
    </row>
    <row r="242" spans="2:3" ht="14.25">
      <c r="B242" s="51"/>
      <c r="C242" s="51"/>
    </row>
    <row r="243" spans="2:3" ht="14.25">
      <c r="B243" s="51"/>
      <c r="C243" s="51"/>
    </row>
    <row r="244" spans="2:3" ht="14.25">
      <c r="B244" s="51"/>
      <c r="C244" s="51"/>
    </row>
    <row r="245" spans="2:3" ht="14.25">
      <c r="B245" s="51"/>
      <c r="C245" s="51"/>
    </row>
    <row r="246" spans="2:3" ht="14.25">
      <c r="B246" s="51"/>
      <c r="C246" s="51"/>
    </row>
    <row r="247" spans="2:3" ht="14.25">
      <c r="B247" s="51"/>
      <c r="C247" s="51"/>
    </row>
    <row r="248" spans="2:3" ht="14.25">
      <c r="B248" s="51"/>
      <c r="C248" s="51"/>
    </row>
    <row r="249" spans="2:3" ht="14.25">
      <c r="B249" s="51"/>
      <c r="C249" s="51"/>
    </row>
    <row r="250" spans="2:3" ht="14.25">
      <c r="B250" s="51"/>
      <c r="C250" s="51"/>
    </row>
    <row r="251" spans="2:3" ht="14.25">
      <c r="B251" s="51"/>
      <c r="C251" s="51"/>
    </row>
    <row r="252" spans="2:3" ht="14.25">
      <c r="B252" s="51"/>
      <c r="C252" s="51"/>
    </row>
    <row r="253" spans="2:3" ht="14.25">
      <c r="B253" s="51"/>
      <c r="C253" s="51"/>
    </row>
    <row r="254" spans="2:3" ht="14.25">
      <c r="B254" s="51"/>
      <c r="C254" s="51"/>
    </row>
    <row r="255" spans="2:3" ht="14.25">
      <c r="B255" s="51"/>
      <c r="C255" s="51"/>
    </row>
    <row r="256" spans="2:3" ht="14.25">
      <c r="B256" s="51"/>
      <c r="C256" s="51"/>
    </row>
    <row r="257" spans="2:3" ht="14.25">
      <c r="B257" s="51"/>
      <c r="C257" s="51"/>
    </row>
    <row r="258" spans="2:3" ht="14.25">
      <c r="B258" s="51"/>
      <c r="C258" s="51"/>
    </row>
    <row r="259" spans="2:3" ht="14.25">
      <c r="B259" s="51"/>
      <c r="C259" s="51"/>
    </row>
    <row r="260" spans="2:3" ht="14.25">
      <c r="B260" s="51"/>
      <c r="C260" s="51"/>
    </row>
    <row r="261" spans="2:3" ht="14.25">
      <c r="B261" s="51"/>
      <c r="C261" s="51"/>
    </row>
    <row r="262" spans="2:3" ht="14.25">
      <c r="B262" s="51"/>
      <c r="C262" s="51"/>
    </row>
    <row r="263" spans="2:3" ht="14.25">
      <c r="B263" s="51"/>
      <c r="C263" s="51"/>
    </row>
    <row r="264" spans="2:3" ht="14.25">
      <c r="B264" s="51"/>
      <c r="C264" s="51"/>
    </row>
    <row r="265" spans="2:3" ht="14.25">
      <c r="B265" s="51"/>
      <c r="C265" s="51"/>
    </row>
    <row r="266" spans="2:3" ht="14.25">
      <c r="B266" s="51"/>
      <c r="C266" s="51"/>
    </row>
    <row r="267" spans="2:3" ht="14.25">
      <c r="B267" s="51"/>
      <c r="C267" s="51"/>
    </row>
    <row r="268" spans="2:3" ht="14.25">
      <c r="B268" s="51"/>
      <c r="C268" s="51"/>
    </row>
    <row r="269" spans="2:3" ht="14.25">
      <c r="B269" s="51"/>
      <c r="C269" s="51"/>
    </row>
    <row r="270" spans="2:3" ht="14.25">
      <c r="B270" s="51"/>
      <c r="C270" s="51"/>
    </row>
    <row r="271" spans="2:3" ht="14.25">
      <c r="B271" s="51"/>
      <c r="C271" s="51"/>
    </row>
    <row r="272" spans="2:3" ht="14.25">
      <c r="B272" s="51"/>
      <c r="C272" s="51"/>
    </row>
    <row r="273" spans="2:3" ht="14.25">
      <c r="B273" s="51"/>
      <c r="C273" s="51"/>
    </row>
    <row r="274" spans="2:3" ht="14.25">
      <c r="B274" s="51"/>
      <c r="C274" s="51"/>
    </row>
    <row r="275" spans="2:3" ht="14.25">
      <c r="B275" s="51"/>
      <c r="C275" s="51"/>
    </row>
    <row r="276" spans="2:3" ht="14.25">
      <c r="B276" s="51"/>
      <c r="C276" s="51"/>
    </row>
    <row r="277" spans="2:3" ht="14.25">
      <c r="B277" s="51"/>
      <c r="C277" s="51"/>
    </row>
    <row r="278" spans="2:3" ht="14.25">
      <c r="B278" s="51"/>
      <c r="C278" s="51"/>
    </row>
    <row r="279" spans="2:3" ht="14.25">
      <c r="B279" s="51"/>
      <c r="C279" s="51"/>
    </row>
    <row r="280" spans="2:3" ht="14.25">
      <c r="B280" s="51"/>
      <c r="C280" s="51"/>
    </row>
    <row r="281" spans="2:3" ht="14.25">
      <c r="B281" s="51"/>
      <c r="C281" s="51"/>
    </row>
    <row r="282" spans="2:3" ht="14.25">
      <c r="B282" s="51"/>
      <c r="C282" s="51"/>
    </row>
    <row r="283" spans="2:3" ht="14.25">
      <c r="B283" s="51"/>
      <c r="C283" s="51"/>
    </row>
    <row r="284" spans="2:3" ht="14.25">
      <c r="B284" s="51"/>
      <c r="C284" s="51"/>
    </row>
    <row r="285" spans="2:3" ht="14.25">
      <c r="B285" s="51"/>
      <c r="C285" s="51"/>
    </row>
    <row r="286" spans="2:3" ht="14.25">
      <c r="B286" s="51"/>
      <c r="C286" s="51"/>
    </row>
    <row r="287" spans="2:3" ht="14.25">
      <c r="B287" s="51"/>
      <c r="C287" s="51"/>
    </row>
    <row r="288" spans="2:3" ht="14.25">
      <c r="B288" s="51"/>
      <c r="C288" s="51"/>
    </row>
    <row r="289" spans="2:3" ht="14.25">
      <c r="B289" s="51"/>
      <c r="C289" s="51"/>
    </row>
    <row r="290" spans="2:3" ht="14.25">
      <c r="B290" s="51"/>
      <c r="C290" s="51"/>
    </row>
    <row r="291" spans="2:3" ht="14.25">
      <c r="B291" s="51"/>
      <c r="C291" s="51"/>
    </row>
    <row r="292" spans="2:3" ht="14.25">
      <c r="B292" s="51"/>
      <c r="C292" s="51"/>
    </row>
    <row r="293" spans="2:3" ht="14.25">
      <c r="B293" s="51"/>
      <c r="C293" s="51"/>
    </row>
    <row r="294" spans="2:3" ht="14.25">
      <c r="B294" s="51"/>
      <c r="C294" s="51"/>
    </row>
    <row r="295" spans="2:3" ht="14.25">
      <c r="B295" s="51"/>
      <c r="C295" s="51"/>
    </row>
    <row r="296" spans="2:3" ht="14.25">
      <c r="B296" s="51"/>
      <c r="C296" s="51"/>
    </row>
    <row r="297" spans="2:3" ht="14.25">
      <c r="B297" s="51"/>
      <c r="C297" s="51"/>
    </row>
    <row r="298" spans="2:3" ht="14.25">
      <c r="B298" s="51"/>
      <c r="C298" s="51"/>
    </row>
    <row r="299" spans="2:3" ht="14.25">
      <c r="B299" s="51"/>
      <c r="C299" s="51"/>
    </row>
    <row r="300" spans="2:3" ht="14.25">
      <c r="B300" s="51"/>
      <c r="C300" s="51"/>
    </row>
    <row r="301" spans="2:3" ht="14.25">
      <c r="B301" s="51"/>
      <c r="C301" s="51"/>
    </row>
    <row r="302" spans="2:3" ht="14.25">
      <c r="B302" s="51"/>
      <c r="C302" s="51"/>
    </row>
    <row r="303" spans="2:3" ht="14.25">
      <c r="B303" s="51"/>
      <c r="C303" s="51"/>
    </row>
    <row r="304" spans="2:3" ht="14.25">
      <c r="B304" s="51"/>
      <c r="C304" s="51"/>
    </row>
    <row r="305" spans="2:3" ht="14.25">
      <c r="B305" s="51"/>
      <c r="C305" s="51"/>
    </row>
    <row r="306" spans="2:3" ht="14.25">
      <c r="B306" s="51"/>
      <c r="C306" s="51"/>
    </row>
    <row r="307" spans="2:3" ht="14.25">
      <c r="B307" s="51"/>
      <c r="C307" s="51"/>
    </row>
    <row r="308" spans="2:3" ht="14.25">
      <c r="B308" s="51"/>
      <c r="C308" s="51"/>
    </row>
    <row r="309" spans="2:3" ht="14.25">
      <c r="B309" s="51"/>
      <c r="C309" s="51"/>
    </row>
    <row r="310" spans="2:3" ht="14.25">
      <c r="B310" s="51"/>
      <c r="C310" s="51"/>
    </row>
    <row r="311" spans="2:3" ht="14.25">
      <c r="B311" s="51"/>
      <c r="C311" s="51"/>
    </row>
    <row r="312" spans="2:3" ht="14.25">
      <c r="B312" s="51"/>
      <c r="C312" s="51"/>
    </row>
    <row r="313" spans="2:3" ht="14.25">
      <c r="B313" s="51"/>
      <c r="C313" s="51"/>
    </row>
    <row r="314" spans="2:3" ht="14.25">
      <c r="B314" s="51"/>
      <c r="C314" s="51"/>
    </row>
    <row r="315" spans="2:3" ht="14.25">
      <c r="B315" s="51"/>
      <c r="C315" s="51"/>
    </row>
    <row r="316" spans="2:3" ht="14.25">
      <c r="B316" s="51"/>
      <c r="C316" s="51"/>
    </row>
    <row r="317" spans="2:3" ht="14.25">
      <c r="B317" s="51"/>
      <c r="C317" s="51"/>
    </row>
    <row r="318" spans="2:3" ht="14.25">
      <c r="B318" s="51"/>
      <c r="C318" s="51"/>
    </row>
    <row r="319" spans="2:3" ht="14.25">
      <c r="B319" s="51"/>
      <c r="C319" s="51"/>
    </row>
    <row r="320" spans="2:3" ht="14.25">
      <c r="B320" s="51"/>
      <c r="C320" s="51"/>
    </row>
    <row r="321" spans="2:3" ht="14.25">
      <c r="B321" s="51"/>
      <c r="C321" s="51"/>
    </row>
    <row r="322" spans="2:3" ht="14.25">
      <c r="B322" s="51"/>
      <c r="C322" s="51"/>
    </row>
    <row r="323" spans="2:3" ht="14.25">
      <c r="B323" s="51"/>
      <c r="C323" s="51"/>
    </row>
    <row r="324" spans="2:3" ht="14.25">
      <c r="B324" s="51"/>
      <c r="C324" s="51"/>
    </row>
    <row r="325" spans="2:3" ht="14.25">
      <c r="B325" s="51"/>
      <c r="C325" s="51"/>
    </row>
    <row r="326" spans="2:3" ht="14.25">
      <c r="B326" s="51"/>
      <c r="C326" s="51"/>
    </row>
    <row r="327" spans="2:3" ht="14.25">
      <c r="B327" s="51"/>
      <c r="C327" s="51"/>
    </row>
    <row r="328" spans="2:3" ht="14.25">
      <c r="B328" s="51"/>
      <c r="C328" s="51"/>
    </row>
    <row r="329" spans="2:3" ht="14.25">
      <c r="B329" s="51"/>
      <c r="C329" s="51"/>
    </row>
    <row r="330" spans="2:3" ht="14.25">
      <c r="B330" s="51"/>
      <c r="C330" s="51"/>
    </row>
    <row r="331" spans="2:3" ht="14.25">
      <c r="B331" s="51"/>
      <c r="C331" s="51"/>
    </row>
    <row r="332" spans="2:3" ht="14.25">
      <c r="B332" s="51"/>
      <c r="C332" s="51"/>
    </row>
    <row r="333" spans="2:3" ht="14.25">
      <c r="B333" s="51"/>
      <c r="C333" s="51"/>
    </row>
    <row r="334" spans="2:3" ht="14.25">
      <c r="B334" s="51"/>
      <c r="C334" s="51"/>
    </row>
    <row r="335" spans="2:3" ht="14.25">
      <c r="B335" s="51"/>
      <c r="C335" s="51"/>
    </row>
    <row r="336" spans="2:3" ht="14.25">
      <c r="B336" s="51"/>
      <c r="C336" s="51"/>
    </row>
    <row r="337" spans="2:3" ht="14.25">
      <c r="B337" s="51"/>
      <c r="C337" s="51"/>
    </row>
    <row r="338" spans="2:3" ht="14.25">
      <c r="B338" s="51"/>
      <c r="C338" s="51"/>
    </row>
    <row r="339" spans="2:3" ht="14.25">
      <c r="B339" s="51"/>
      <c r="C339" s="51"/>
    </row>
    <row r="340" spans="2:3" ht="14.25">
      <c r="B340" s="51"/>
      <c r="C340" s="51"/>
    </row>
    <row r="341" spans="2:3" ht="14.25">
      <c r="B341" s="51"/>
      <c r="C341" s="51"/>
    </row>
    <row r="342" spans="2:3" ht="14.25">
      <c r="B342" s="51"/>
      <c r="C342" s="51"/>
    </row>
    <row r="343" spans="2:3" ht="14.25">
      <c r="B343" s="51"/>
      <c r="C343" s="51"/>
    </row>
    <row r="344" spans="2:3" ht="14.25">
      <c r="B344" s="51"/>
      <c r="C344" s="51"/>
    </row>
    <row r="345" spans="2:3" ht="14.25">
      <c r="B345" s="51"/>
      <c r="C345" s="51"/>
    </row>
    <row r="346" spans="2:3" ht="14.25">
      <c r="B346" s="51"/>
      <c r="C346" s="51"/>
    </row>
    <row r="347" spans="2:3" ht="14.25">
      <c r="B347" s="51"/>
      <c r="C347" s="51"/>
    </row>
    <row r="348" spans="2:3" ht="14.25">
      <c r="B348" s="51"/>
      <c r="C348" s="51"/>
    </row>
    <row r="349" spans="2:3" ht="14.25">
      <c r="B349" s="51"/>
      <c r="C349" s="51"/>
    </row>
    <row r="350" spans="2:3" ht="14.25">
      <c r="B350" s="51"/>
      <c r="C350" s="51"/>
    </row>
    <row r="351" spans="2:3" ht="14.25">
      <c r="B351" s="51"/>
      <c r="C351" s="51"/>
    </row>
    <row r="352" spans="2:3" ht="14.25">
      <c r="B352" s="51"/>
      <c r="C352" s="51"/>
    </row>
    <row r="353" spans="2:3" ht="14.25">
      <c r="B353" s="51"/>
      <c r="C353" s="51"/>
    </row>
    <row r="354" spans="2:3" ht="14.25">
      <c r="B354" s="51"/>
      <c r="C354" s="51"/>
    </row>
    <row r="355" spans="2:3" ht="14.25">
      <c r="B355" s="51"/>
      <c r="C355" s="51"/>
    </row>
    <row r="356" spans="2:3" ht="14.25">
      <c r="B356" s="51"/>
      <c r="C356" s="51"/>
    </row>
    <row r="357" spans="2:3" ht="14.25">
      <c r="B357" s="51"/>
      <c r="C357" s="51"/>
    </row>
    <row r="358" spans="2:3" ht="14.25">
      <c r="B358" s="51"/>
      <c r="C358" s="51"/>
    </row>
    <row r="359" spans="2:3" ht="14.25">
      <c r="B359" s="51"/>
      <c r="C359" s="51"/>
    </row>
    <row r="360" spans="2:3" ht="14.25">
      <c r="B360" s="51"/>
      <c r="C360" s="51"/>
    </row>
    <row r="361" spans="2:3" ht="14.25">
      <c r="B361" s="51"/>
      <c r="C361" s="51"/>
    </row>
    <row r="362" spans="2:3" ht="14.25">
      <c r="B362" s="51"/>
      <c r="C362" s="51"/>
    </row>
    <row r="363" spans="2:3" ht="14.25">
      <c r="B363" s="51"/>
      <c r="C363" s="51"/>
    </row>
    <row r="364" spans="2:3" ht="14.25">
      <c r="B364" s="51"/>
      <c r="C364" s="51"/>
    </row>
    <row r="365" spans="2:3" ht="14.25">
      <c r="B365" s="51"/>
      <c r="C365" s="51"/>
    </row>
    <row r="366" spans="2:3" ht="14.25">
      <c r="B366" s="51"/>
      <c r="C366" s="51"/>
    </row>
    <row r="367" spans="2:3" ht="14.25">
      <c r="B367" s="51"/>
      <c r="C367" s="51"/>
    </row>
    <row r="368" spans="2:3" ht="14.25">
      <c r="B368" s="51"/>
      <c r="C368" s="51"/>
    </row>
    <row r="369" spans="2:3" ht="14.25">
      <c r="B369" s="51"/>
      <c r="C369" s="51"/>
    </row>
    <row r="370" spans="2:3" ht="14.25">
      <c r="B370" s="51"/>
      <c r="C370" s="51"/>
    </row>
    <row r="371" spans="2:3" ht="14.25">
      <c r="B371" s="51"/>
      <c r="C371" s="51"/>
    </row>
    <row r="372" spans="2:3" ht="14.25">
      <c r="B372" s="51"/>
      <c r="C372" s="51"/>
    </row>
    <row r="373" spans="2:3" ht="14.25">
      <c r="B373" s="51"/>
      <c r="C373" s="51"/>
    </row>
    <row r="374" spans="2:3" ht="14.25">
      <c r="B374" s="51"/>
      <c r="C374" s="51"/>
    </row>
    <row r="375" spans="2:3" ht="14.25">
      <c r="B375" s="51"/>
      <c r="C375" s="51"/>
    </row>
    <row r="376" spans="2:3" ht="14.25">
      <c r="B376" s="51"/>
      <c r="C376" s="51"/>
    </row>
    <row r="377" spans="2:3" ht="14.25">
      <c r="B377" s="51"/>
      <c r="C377" s="51"/>
    </row>
    <row r="378" spans="2:3" ht="14.25">
      <c r="B378" s="51"/>
      <c r="C378" s="51"/>
    </row>
    <row r="379" spans="2:3" ht="14.25">
      <c r="B379" s="51"/>
      <c r="C379" s="51"/>
    </row>
    <row r="380" spans="2:3" ht="14.25">
      <c r="B380" s="51"/>
      <c r="C380" s="51"/>
    </row>
    <row r="381" spans="2:3" ht="14.25">
      <c r="B381" s="51"/>
      <c r="C381" s="51"/>
    </row>
    <row r="382" spans="2:3" ht="14.25">
      <c r="B382" s="51"/>
      <c r="C382" s="51"/>
    </row>
    <row r="383" spans="2:3" ht="14.25">
      <c r="B383" s="51"/>
      <c r="C383" s="51"/>
    </row>
    <row r="384" spans="2:3" ht="14.25">
      <c r="B384" s="51"/>
      <c r="C384" s="51"/>
    </row>
    <row r="385" spans="2:3" ht="14.25">
      <c r="B385" s="51"/>
      <c r="C385" s="51"/>
    </row>
    <row r="386" spans="2:3" ht="14.25">
      <c r="B386" s="51"/>
      <c r="C386" s="51"/>
    </row>
    <row r="387" spans="2:3" ht="14.25">
      <c r="B387" s="51"/>
      <c r="C387" s="51"/>
    </row>
    <row r="388" spans="2:3" ht="14.25">
      <c r="B388" s="51"/>
      <c r="C388" s="51"/>
    </row>
    <row r="389" spans="2:3" ht="14.25">
      <c r="B389" s="51"/>
      <c r="C389" s="51"/>
    </row>
    <row r="390" spans="2:3" ht="14.25">
      <c r="B390" s="51"/>
      <c r="C390" s="51"/>
    </row>
    <row r="391" spans="2:3" ht="14.25">
      <c r="B391" s="51"/>
      <c r="C391" s="51"/>
    </row>
    <row r="392" spans="2:3" ht="14.25">
      <c r="B392" s="51"/>
      <c r="C392" s="51"/>
    </row>
    <row r="393" spans="2:3" ht="14.25">
      <c r="B393" s="51"/>
      <c r="C393" s="51"/>
    </row>
    <row r="394" spans="2:3" ht="14.25">
      <c r="B394" s="51"/>
      <c r="C394" s="51"/>
    </row>
    <row r="395" spans="2:3" ht="14.25">
      <c r="B395" s="51"/>
      <c r="C395" s="51"/>
    </row>
    <row r="396" spans="2:3" ht="14.25">
      <c r="B396" s="51"/>
      <c r="C396" s="51"/>
    </row>
    <row r="397" spans="2:3" ht="14.25">
      <c r="B397" s="51"/>
      <c r="C397" s="51"/>
    </row>
    <row r="398" spans="2:3" ht="14.25">
      <c r="B398" s="51"/>
      <c r="C398" s="51"/>
    </row>
    <row r="399" spans="2:3" ht="14.25">
      <c r="B399" s="51"/>
      <c r="C399" s="51"/>
    </row>
    <row r="400" spans="2:3" ht="14.25">
      <c r="B400" s="51"/>
      <c r="C400" s="51"/>
    </row>
    <row r="401" spans="2:3" ht="14.25">
      <c r="B401" s="51"/>
      <c r="C401" s="51"/>
    </row>
    <row r="402" spans="2:3" ht="14.25">
      <c r="B402" s="51"/>
      <c r="C402" s="51"/>
    </row>
    <row r="403" spans="2:3" ht="14.25">
      <c r="B403" s="51"/>
      <c r="C403" s="51"/>
    </row>
    <row r="404" spans="2:3" ht="14.25">
      <c r="B404" s="51"/>
      <c r="C404" s="51"/>
    </row>
    <row r="405" spans="2:3" ht="14.25">
      <c r="B405" s="51"/>
      <c r="C405" s="51"/>
    </row>
    <row r="406" spans="2:3" ht="14.25">
      <c r="B406" s="51"/>
      <c r="C406" s="51"/>
    </row>
    <row r="407" spans="2:3" ht="14.25">
      <c r="B407" s="51"/>
      <c r="C407" s="51"/>
    </row>
    <row r="408" spans="2:3" ht="14.25">
      <c r="B408" s="51"/>
      <c r="C408" s="51"/>
    </row>
    <row r="409" spans="2:3" ht="14.25">
      <c r="B409" s="51"/>
      <c r="C409" s="51"/>
    </row>
    <row r="410" spans="2:3" ht="14.25">
      <c r="B410" s="51"/>
      <c r="C410" s="51"/>
    </row>
    <row r="411" spans="2:3" ht="14.25">
      <c r="B411" s="51"/>
      <c r="C411" s="51"/>
    </row>
    <row r="412" spans="2:3" ht="14.25">
      <c r="B412" s="51"/>
      <c r="C412" s="51"/>
    </row>
    <row r="413" spans="2:3" ht="14.25">
      <c r="B413" s="51"/>
      <c r="C413" s="51"/>
    </row>
    <row r="414" spans="2:3" ht="14.25">
      <c r="B414" s="51"/>
      <c r="C414" s="51"/>
    </row>
    <row r="415" spans="2:3" ht="14.25">
      <c r="B415" s="51"/>
      <c r="C415" s="51"/>
    </row>
    <row r="416" spans="2:3" ht="14.25">
      <c r="B416" s="51"/>
      <c r="C416" s="51"/>
    </row>
    <row r="417" spans="2:3" ht="14.25">
      <c r="B417" s="51"/>
      <c r="C417" s="51"/>
    </row>
    <row r="418" spans="2:3" ht="14.25">
      <c r="B418" s="51"/>
      <c r="C418" s="51"/>
    </row>
    <row r="419" spans="2:3" ht="14.25">
      <c r="B419" s="51"/>
      <c r="C419" s="51"/>
    </row>
    <row r="420" spans="2:3" ht="14.25">
      <c r="B420" s="51"/>
      <c r="C420" s="51"/>
    </row>
    <row r="421" spans="2:3" ht="14.25">
      <c r="B421" s="51"/>
      <c r="C421" s="51"/>
    </row>
    <row r="422" spans="2:3" ht="14.25">
      <c r="B422" s="51"/>
      <c r="C422" s="51"/>
    </row>
    <row r="423" spans="2:3" ht="14.25">
      <c r="B423" s="51"/>
      <c r="C423" s="51"/>
    </row>
    <row r="424" spans="2:3" ht="14.25">
      <c r="B424" s="51"/>
      <c r="C424" s="51"/>
    </row>
    <row r="425" spans="2:3" ht="14.25">
      <c r="B425" s="51"/>
      <c r="C425" s="51"/>
    </row>
    <row r="426" spans="2:3" ht="14.25">
      <c r="B426" s="51"/>
      <c r="C426" s="51"/>
    </row>
    <row r="427" spans="2:3" ht="14.25">
      <c r="B427" s="51"/>
      <c r="C427" s="51"/>
    </row>
    <row r="428" spans="2:3" ht="14.25">
      <c r="B428" s="51"/>
      <c r="C428" s="51"/>
    </row>
    <row r="429" spans="2:3" ht="14.25">
      <c r="B429" s="51"/>
      <c r="C429" s="51"/>
    </row>
    <row r="430" spans="2:3" ht="14.25">
      <c r="B430" s="51"/>
      <c r="C430" s="51"/>
    </row>
    <row r="431" spans="2:3" ht="14.25">
      <c r="B431" s="51"/>
      <c r="C431" s="51"/>
    </row>
    <row r="432" spans="2:3" ht="14.25">
      <c r="B432" s="51"/>
      <c r="C432" s="51"/>
    </row>
    <row r="433" spans="2:3" ht="14.25">
      <c r="B433" s="51"/>
      <c r="C433" s="51"/>
    </row>
    <row r="434" spans="2:3" ht="14.25">
      <c r="B434" s="51"/>
      <c r="C434" s="51"/>
    </row>
    <row r="435" spans="2:3" ht="14.25">
      <c r="B435" s="51"/>
      <c r="C435" s="51"/>
    </row>
    <row r="436" spans="2:3" ht="14.25">
      <c r="B436" s="51"/>
      <c r="C436" s="51"/>
    </row>
    <row r="437" spans="2:3" ht="14.25">
      <c r="B437" s="51"/>
      <c r="C437" s="51"/>
    </row>
    <row r="438" spans="2:3" ht="14.25">
      <c r="B438" s="51"/>
      <c r="C438" s="51"/>
    </row>
    <row r="439" spans="2:3" ht="14.25">
      <c r="B439" s="51"/>
      <c r="C439" s="51"/>
    </row>
    <row r="440" spans="2:3" ht="14.25">
      <c r="B440" s="51"/>
      <c r="C440" s="51"/>
    </row>
    <row r="441" spans="2:3" ht="14.25">
      <c r="B441" s="51"/>
      <c r="C441" s="51"/>
    </row>
    <row r="442" spans="2:3" ht="14.25">
      <c r="B442" s="51"/>
      <c r="C442" s="51"/>
    </row>
    <row r="443" spans="2:3" ht="14.25">
      <c r="B443" s="51"/>
      <c r="C443" s="51"/>
    </row>
    <row r="444" spans="2:3" ht="14.25">
      <c r="B444" s="51"/>
      <c r="C444" s="51"/>
    </row>
    <row r="445" spans="2:3" ht="14.25">
      <c r="B445" s="51"/>
      <c r="C445" s="51"/>
    </row>
    <row r="446" spans="2:3" ht="14.25">
      <c r="B446" s="51"/>
      <c r="C446" s="51"/>
    </row>
    <row r="447" spans="2:3" ht="14.25">
      <c r="B447" s="51"/>
      <c r="C447" s="51"/>
    </row>
    <row r="448" spans="2:3" ht="14.25">
      <c r="B448" s="51"/>
      <c r="C448" s="51"/>
    </row>
    <row r="449" spans="2:3" ht="14.25">
      <c r="B449" s="51"/>
      <c r="C449" s="51"/>
    </row>
    <row r="450" spans="2:3" ht="14.25">
      <c r="B450" s="51"/>
      <c r="C450" s="51"/>
    </row>
    <row r="451" spans="2:3" ht="14.25">
      <c r="B451" s="51"/>
      <c r="C451" s="51"/>
    </row>
    <row r="452" spans="2:3" ht="14.25">
      <c r="B452" s="51"/>
      <c r="C452" s="51"/>
    </row>
    <row r="453" spans="2:3" ht="14.25">
      <c r="B453" s="51"/>
      <c r="C453" s="51"/>
    </row>
    <row r="454" spans="2:3" ht="14.25">
      <c r="B454" s="51"/>
      <c r="C454" s="51"/>
    </row>
    <row r="455" spans="2:3" ht="14.25">
      <c r="B455" s="51"/>
      <c r="C455" s="51"/>
    </row>
    <row r="456" spans="2:3" ht="14.25">
      <c r="B456" s="51"/>
      <c r="C456" s="51"/>
    </row>
    <row r="457" spans="2:3" ht="14.25">
      <c r="B457" s="51"/>
      <c r="C457" s="51"/>
    </row>
    <row r="458" spans="2:3" ht="14.25">
      <c r="B458" s="51"/>
      <c r="C458" s="51"/>
    </row>
    <row r="459" spans="2:3" ht="14.25">
      <c r="B459" s="51"/>
      <c r="C459" s="51"/>
    </row>
    <row r="460" spans="2:3" ht="14.25">
      <c r="B460" s="51"/>
      <c r="C460" s="51"/>
    </row>
    <row r="461" spans="2:3" ht="14.25">
      <c r="B461" s="51"/>
      <c r="C461" s="51"/>
    </row>
    <row r="462" spans="2:3" ht="14.25">
      <c r="B462" s="51"/>
      <c r="C462" s="51"/>
    </row>
    <row r="463" spans="2:3" ht="14.25">
      <c r="B463" s="51"/>
      <c r="C463" s="51"/>
    </row>
    <row r="464" spans="2:3" ht="14.25">
      <c r="B464" s="51"/>
      <c r="C464" s="51"/>
    </row>
    <row r="465" spans="2:3" ht="14.25">
      <c r="B465" s="51"/>
      <c r="C465" s="51"/>
    </row>
    <row r="466" spans="2:3" ht="14.25">
      <c r="B466" s="51"/>
      <c r="C466" s="51"/>
    </row>
    <row r="467" spans="2:3" ht="14.25">
      <c r="B467" s="51"/>
      <c r="C467" s="51"/>
    </row>
    <row r="468" spans="2:3" ht="14.25">
      <c r="B468" s="51"/>
      <c r="C468" s="51"/>
    </row>
    <row r="469" spans="2:3" ht="14.25">
      <c r="B469" s="51"/>
      <c r="C469" s="51"/>
    </row>
    <row r="470" spans="2:3" ht="14.25">
      <c r="B470" s="51"/>
      <c r="C470" s="51"/>
    </row>
    <row r="471" spans="2:3" ht="14.25">
      <c r="B471" s="51"/>
      <c r="C471" s="51"/>
    </row>
    <row r="472" spans="2:3" ht="14.25">
      <c r="B472" s="51"/>
      <c r="C472" s="51"/>
    </row>
    <row r="473" spans="2:3" ht="14.25">
      <c r="B473" s="51"/>
      <c r="C473" s="51"/>
    </row>
    <row r="474" spans="2:3" ht="14.25">
      <c r="B474" s="51"/>
      <c r="C474" s="51"/>
    </row>
    <row r="475" spans="2:3" ht="14.25">
      <c r="B475" s="51"/>
      <c r="C475" s="51"/>
    </row>
    <row r="476" spans="2:3" ht="14.25">
      <c r="B476" s="51"/>
      <c r="C476" s="51"/>
    </row>
    <row r="477" spans="2:3" ht="14.25">
      <c r="B477" s="51"/>
      <c r="C477" s="51"/>
    </row>
    <row r="478" spans="2:3" ht="14.25">
      <c r="B478" s="51"/>
      <c r="C478" s="51"/>
    </row>
    <row r="479" spans="2:3" ht="14.25">
      <c r="B479" s="51"/>
      <c r="C479" s="51"/>
    </row>
    <row r="480" spans="2:3" ht="14.25">
      <c r="B480" s="51"/>
      <c r="C480" s="51"/>
    </row>
    <row r="481" spans="2:3" ht="14.25">
      <c r="B481" s="51"/>
      <c r="C481" s="51"/>
    </row>
    <row r="482" spans="2:3" ht="14.25">
      <c r="B482" s="51"/>
      <c r="C482" s="51"/>
    </row>
    <row r="483" spans="2:3" ht="14.25">
      <c r="B483" s="51"/>
      <c r="C483" s="51"/>
    </row>
    <row r="484" spans="2:3" ht="14.25">
      <c r="B484" s="51"/>
      <c r="C484" s="51"/>
    </row>
    <row r="485" spans="2:3" ht="14.25">
      <c r="B485" s="51"/>
      <c r="C485" s="51"/>
    </row>
    <row r="486" spans="2:3" ht="14.25">
      <c r="B486" s="51"/>
      <c r="C486" s="51"/>
    </row>
    <row r="487" spans="2:3" ht="14.25">
      <c r="B487" s="51"/>
      <c r="C487" s="51"/>
    </row>
    <row r="488" spans="2:3" ht="14.25">
      <c r="B488" s="51"/>
      <c r="C488" s="51"/>
    </row>
    <row r="489" spans="2:3" ht="14.25">
      <c r="B489" s="51"/>
      <c r="C489" s="51"/>
    </row>
    <row r="490" spans="2:3" ht="14.25">
      <c r="B490" s="51"/>
      <c r="C490" s="51"/>
    </row>
    <row r="491" spans="2:3" ht="14.25">
      <c r="B491" s="51"/>
      <c r="C491" s="51"/>
    </row>
    <row r="492" spans="2:3" ht="14.25">
      <c r="B492" s="51"/>
      <c r="C492" s="51"/>
    </row>
    <row r="493" spans="2:3" ht="14.25">
      <c r="B493" s="51"/>
      <c r="C493" s="51"/>
    </row>
    <row r="494" spans="2:3" ht="14.25">
      <c r="B494" s="51"/>
      <c r="C494" s="51"/>
    </row>
    <row r="495" spans="2:3" ht="14.25">
      <c r="B495" s="51"/>
      <c r="C495" s="51"/>
    </row>
    <row r="496" spans="2:3" ht="14.25">
      <c r="B496" s="51"/>
      <c r="C496" s="51"/>
    </row>
    <row r="497" spans="2:3" ht="14.25">
      <c r="B497" s="51"/>
      <c r="C497" s="51"/>
    </row>
    <row r="498" spans="2:3" ht="14.25">
      <c r="B498" s="51"/>
      <c r="C498" s="51"/>
    </row>
    <row r="499" spans="2:3" ht="14.25">
      <c r="B499" s="51"/>
      <c r="C499" s="51"/>
    </row>
    <row r="500" spans="2:3" ht="14.25">
      <c r="B500" s="51"/>
      <c r="C500" s="51"/>
    </row>
    <row r="501" spans="2:3" ht="14.25">
      <c r="B501" s="51"/>
      <c r="C501" s="51"/>
    </row>
    <row r="502" spans="2:3" ht="14.25">
      <c r="B502" s="51"/>
      <c r="C502" s="51"/>
    </row>
    <row r="503" spans="2:3" ht="14.25">
      <c r="B503" s="51"/>
      <c r="C503" s="51"/>
    </row>
    <row r="504" spans="2:3" ht="14.25">
      <c r="B504" s="51"/>
      <c r="C504" s="51"/>
    </row>
    <row r="505" spans="2:3" ht="14.25">
      <c r="B505" s="51"/>
      <c r="C505" s="51"/>
    </row>
    <row r="506" spans="2:3" ht="14.25">
      <c r="B506" s="51"/>
      <c r="C506" s="51"/>
    </row>
    <row r="507" spans="2:3" ht="14.25">
      <c r="B507" s="51"/>
      <c r="C507" s="51"/>
    </row>
    <row r="508" spans="2:3" ht="14.25">
      <c r="B508" s="51"/>
      <c r="C508" s="51"/>
    </row>
    <row r="509" spans="2:3" ht="14.25">
      <c r="B509" s="51"/>
      <c r="C509" s="51"/>
    </row>
    <row r="510" spans="2:3" ht="14.25">
      <c r="B510" s="51"/>
      <c r="C510" s="51"/>
    </row>
  </sheetData>
  <sheetProtection/>
  <autoFilter ref="D4:D221"/>
  <mergeCells count="4">
    <mergeCell ref="D4:H4"/>
    <mergeCell ref="E5:E6"/>
    <mergeCell ref="G5:G6"/>
    <mergeCell ref="H5:H6"/>
  </mergeCells>
  <printOptions/>
  <pageMargins left="0.2" right="0.2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9" zoomScaleSheetLayoutView="89"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3.00390625" style="190" customWidth="1"/>
    <col min="3" max="3" width="12.421875" style="0" customWidth="1"/>
    <col min="4" max="4" width="40.57421875" style="0" customWidth="1"/>
    <col min="5" max="5" width="18.57421875" style="0" customWidth="1"/>
    <col min="6" max="6" width="18.421875" style="0" customWidth="1"/>
    <col min="7" max="7" width="17.57421875" style="0" customWidth="1"/>
    <col min="8" max="8" width="22.421875" style="0" customWidth="1"/>
    <col min="9" max="9" width="7.28125" style="0" customWidth="1"/>
    <col min="10" max="10" width="17.28125" style="0" hidden="1" customWidth="1"/>
  </cols>
  <sheetData>
    <row r="1" spans="1:8" ht="28.5">
      <c r="A1" s="233"/>
      <c r="B1" s="233"/>
      <c r="C1" s="233"/>
      <c r="D1" s="233"/>
      <c r="E1" s="233"/>
      <c r="F1" s="233"/>
      <c r="G1" s="233"/>
      <c r="H1" s="233"/>
    </row>
    <row r="2" ht="26.25" thickBot="1">
      <c r="D2" s="77" t="s">
        <v>354</v>
      </c>
    </row>
    <row r="3" spans="1:8" ht="27" customHeight="1">
      <c r="A3" s="236" t="s">
        <v>41</v>
      </c>
      <c r="B3" s="240" t="s">
        <v>42</v>
      </c>
      <c r="C3" s="236" t="s">
        <v>43</v>
      </c>
      <c r="D3" s="238" t="s">
        <v>44</v>
      </c>
      <c r="E3" s="219" t="s">
        <v>326</v>
      </c>
      <c r="F3" s="117" t="s">
        <v>327</v>
      </c>
      <c r="G3" s="234" t="s">
        <v>328</v>
      </c>
      <c r="H3" s="234" t="s">
        <v>330</v>
      </c>
    </row>
    <row r="4" spans="1:8" ht="15" thickBot="1">
      <c r="A4" s="237"/>
      <c r="B4" s="241"/>
      <c r="C4" s="237"/>
      <c r="D4" s="239"/>
      <c r="E4" s="228"/>
      <c r="F4" s="118" t="s">
        <v>96</v>
      </c>
      <c r="G4" s="235"/>
      <c r="H4" s="235"/>
    </row>
    <row r="5" spans="1:8" ht="15">
      <c r="A5" s="193"/>
      <c r="B5" s="194"/>
      <c r="C5" s="22" t="s">
        <v>0</v>
      </c>
      <c r="D5" s="23" t="s">
        <v>48</v>
      </c>
      <c r="E5" s="2"/>
      <c r="F5" s="18"/>
      <c r="G5" s="24"/>
      <c r="H5" s="18"/>
    </row>
    <row r="6" spans="1:10" ht="14.25">
      <c r="A6" s="193" t="s">
        <v>300</v>
      </c>
      <c r="B6" s="195" t="s">
        <v>305</v>
      </c>
      <c r="C6" s="2">
        <v>12020175</v>
      </c>
      <c r="D6" s="16" t="s">
        <v>71</v>
      </c>
      <c r="F6" s="18">
        <v>50000</v>
      </c>
      <c r="G6" s="177"/>
      <c r="H6" s="18">
        <v>50000</v>
      </c>
      <c r="J6" s="154">
        <v>150000</v>
      </c>
    </row>
    <row r="7" spans="1:10" ht="14.25">
      <c r="A7" s="193" t="s">
        <v>300</v>
      </c>
      <c r="B7" s="195" t="s">
        <v>305</v>
      </c>
      <c r="C7" s="2">
        <v>12020110</v>
      </c>
      <c r="D7" s="16" t="s">
        <v>242</v>
      </c>
      <c r="E7" s="3">
        <v>769550</v>
      </c>
      <c r="F7" s="175">
        <v>1000000</v>
      </c>
      <c r="G7" s="24">
        <v>419345</v>
      </c>
      <c r="H7" s="175">
        <v>1000000</v>
      </c>
      <c r="J7" s="155">
        <v>500000</v>
      </c>
    </row>
    <row r="8" spans="1:10" ht="14.25">
      <c r="A8" s="193" t="s">
        <v>300</v>
      </c>
      <c r="B8" s="195" t="s">
        <v>305</v>
      </c>
      <c r="C8" s="2">
        <v>12020189</v>
      </c>
      <c r="D8" s="16" t="s">
        <v>222</v>
      </c>
      <c r="F8" s="175">
        <v>20000000</v>
      </c>
      <c r="G8" s="24">
        <v>1085500</v>
      </c>
      <c r="H8" s="175">
        <v>2000000</v>
      </c>
      <c r="J8" s="157"/>
    </row>
    <row r="9" spans="1:10" ht="14.25">
      <c r="A9" s="193" t="s">
        <v>300</v>
      </c>
      <c r="B9" s="195" t="s">
        <v>305</v>
      </c>
      <c r="C9" s="2">
        <v>12020188</v>
      </c>
      <c r="D9" s="174" t="s">
        <v>248</v>
      </c>
      <c r="E9" s="3"/>
      <c r="F9" s="175">
        <v>50000000</v>
      </c>
      <c r="G9" s="24">
        <v>3011875</v>
      </c>
      <c r="H9" s="175">
        <v>10000000</v>
      </c>
      <c r="J9" s="157"/>
    </row>
    <row r="10" spans="1:10" ht="30">
      <c r="A10" s="193"/>
      <c r="B10" s="195"/>
      <c r="C10" s="2"/>
      <c r="D10" s="74" t="s">
        <v>102</v>
      </c>
      <c r="E10" s="19"/>
      <c r="F10" s="19"/>
      <c r="G10" s="26"/>
      <c r="H10" s="19"/>
      <c r="J10" s="152">
        <v>1000000</v>
      </c>
    </row>
    <row r="11" spans="1:10" ht="14.25">
      <c r="A11" s="193" t="s">
        <v>301</v>
      </c>
      <c r="B11" s="195" t="s">
        <v>305</v>
      </c>
      <c r="C11" s="2">
        <v>12020134</v>
      </c>
      <c r="D11" s="16" t="s">
        <v>72</v>
      </c>
      <c r="E11" s="27">
        <v>1670875</v>
      </c>
      <c r="F11" s="27">
        <v>4000000</v>
      </c>
      <c r="G11" s="26">
        <v>377750</v>
      </c>
      <c r="H11" s="27">
        <v>4000000</v>
      </c>
      <c r="J11" s="156">
        <v>500000</v>
      </c>
    </row>
    <row r="12" spans="1:10" ht="14.25">
      <c r="A12" s="193" t="s">
        <v>301</v>
      </c>
      <c r="B12" s="195" t="s">
        <v>305</v>
      </c>
      <c r="C12" s="2">
        <v>12020186</v>
      </c>
      <c r="D12" s="16" t="s">
        <v>173</v>
      </c>
      <c r="E12" s="27">
        <v>3060000</v>
      </c>
      <c r="F12" s="27">
        <v>5000000</v>
      </c>
      <c r="G12" s="26">
        <v>2395000</v>
      </c>
      <c r="H12" s="27">
        <v>5000000</v>
      </c>
      <c r="J12" s="156">
        <v>10000000</v>
      </c>
    </row>
    <row r="13" spans="1:10" ht="30">
      <c r="A13" s="193"/>
      <c r="B13" s="195"/>
      <c r="C13" s="2"/>
      <c r="D13" s="74" t="s">
        <v>129</v>
      </c>
      <c r="E13" s="28"/>
      <c r="F13" s="28"/>
      <c r="G13" s="24"/>
      <c r="H13" s="28"/>
      <c r="J13" s="152">
        <v>1000000</v>
      </c>
    </row>
    <row r="14" spans="1:10" ht="14.25">
      <c r="A14" s="193" t="s">
        <v>260</v>
      </c>
      <c r="B14" s="195" t="s">
        <v>305</v>
      </c>
      <c r="C14" s="2">
        <v>12020132</v>
      </c>
      <c r="D14" s="16" t="s">
        <v>73</v>
      </c>
      <c r="E14" s="29">
        <v>120447760.52</v>
      </c>
      <c r="F14" s="29">
        <v>100626025.46</v>
      </c>
      <c r="G14" s="24">
        <v>63164490</v>
      </c>
      <c r="H14" s="29">
        <v>93546365.88</v>
      </c>
      <c r="J14" s="152">
        <f>SUM(J6:J13)</f>
        <v>13150000</v>
      </c>
    </row>
    <row r="15" spans="1:8" ht="14.25">
      <c r="A15" s="193" t="s">
        <v>291</v>
      </c>
      <c r="B15" s="195" t="s">
        <v>305</v>
      </c>
      <c r="C15" s="2">
        <v>12020171</v>
      </c>
      <c r="D15" s="5" t="s">
        <v>192</v>
      </c>
      <c r="E15" s="29"/>
      <c r="F15" s="29">
        <v>50000000</v>
      </c>
      <c r="G15" s="24"/>
      <c r="H15" s="29">
        <v>56961390</v>
      </c>
    </row>
    <row r="16" spans="1:8" ht="14.25">
      <c r="A16" s="193" t="s">
        <v>260</v>
      </c>
      <c r="B16" s="195" t="s">
        <v>305</v>
      </c>
      <c r="C16" s="2">
        <v>12020133</v>
      </c>
      <c r="D16" s="5" t="s">
        <v>207</v>
      </c>
      <c r="E16" s="29">
        <v>31079638</v>
      </c>
      <c r="F16" s="29">
        <v>120000000</v>
      </c>
      <c r="G16" s="24">
        <v>13565125</v>
      </c>
      <c r="H16" s="29">
        <v>20089987.76</v>
      </c>
    </row>
    <row r="17" spans="1:8" ht="14.25">
      <c r="A17" s="193" t="s">
        <v>260</v>
      </c>
      <c r="B17" s="195" t="s">
        <v>305</v>
      </c>
      <c r="C17" s="2">
        <v>12020170</v>
      </c>
      <c r="D17" s="5" t="s">
        <v>174</v>
      </c>
      <c r="E17" s="3"/>
      <c r="F17" s="3">
        <v>8444099.72</v>
      </c>
      <c r="G17" s="176"/>
      <c r="H17" s="3">
        <v>9619753.15</v>
      </c>
    </row>
    <row r="18" spans="1:8" ht="14.25">
      <c r="A18" s="193"/>
      <c r="B18" s="195"/>
      <c r="C18" s="2"/>
      <c r="D18" s="102" t="s">
        <v>49</v>
      </c>
      <c r="E18" s="3"/>
      <c r="F18" s="3"/>
      <c r="G18" s="176"/>
      <c r="H18" s="3"/>
    </row>
    <row r="19" spans="1:8" ht="14.25">
      <c r="A19" s="193" t="s">
        <v>302</v>
      </c>
      <c r="B19" s="195" t="s">
        <v>305</v>
      </c>
      <c r="C19" s="31">
        <v>12020183</v>
      </c>
      <c r="D19" s="32" t="s">
        <v>175</v>
      </c>
      <c r="E19" s="3">
        <v>11337900</v>
      </c>
      <c r="F19" s="3">
        <v>150000000</v>
      </c>
      <c r="G19" s="176">
        <v>11184700</v>
      </c>
      <c r="H19" s="3">
        <v>20000000</v>
      </c>
    </row>
    <row r="20" spans="1:8" ht="14.25">
      <c r="A20" s="193" t="s">
        <v>302</v>
      </c>
      <c r="B20" s="195" t="s">
        <v>305</v>
      </c>
      <c r="C20" s="33">
        <v>12020149</v>
      </c>
      <c r="D20" s="32" t="s">
        <v>346</v>
      </c>
      <c r="E20" s="3"/>
      <c r="F20" s="3"/>
      <c r="G20" s="176">
        <v>9634880</v>
      </c>
      <c r="H20" s="3">
        <v>100000000</v>
      </c>
    </row>
    <row r="21" spans="1:8" ht="14.25">
      <c r="A21" s="193" t="s">
        <v>302</v>
      </c>
      <c r="B21" s="195" t="s">
        <v>305</v>
      </c>
      <c r="C21" s="2">
        <v>12020132</v>
      </c>
      <c r="D21" s="34" t="s">
        <v>208</v>
      </c>
      <c r="E21" s="3">
        <v>235615722</v>
      </c>
      <c r="F21" s="3">
        <v>140000000</v>
      </c>
      <c r="G21" s="176">
        <v>124883450</v>
      </c>
      <c r="H21" s="3">
        <v>150000000</v>
      </c>
    </row>
    <row r="22" spans="1:8" ht="14.25">
      <c r="A22" s="193"/>
      <c r="B22" s="195"/>
      <c r="C22" s="2"/>
      <c r="D22" s="95" t="s">
        <v>130</v>
      </c>
      <c r="E22" s="29"/>
      <c r="F22" s="29"/>
      <c r="G22" s="24"/>
      <c r="H22" s="29"/>
    </row>
    <row r="23" spans="1:8" ht="14.25">
      <c r="A23" s="193" t="s">
        <v>303</v>
      </c>
      <c r="B23" s="195" t="s">
        <v>305</v>
      </c>
      <c r="C23" s="2">
        <v>12020179</v>
      </c>
      <c r="D23" s="2" t="s">
        <v>209</v>
      </c>
      <c r="E23" s="29">
        <v>500000</v>
      </c>
      <c r="F23" s="66">
        <v>65000000</v>
      </c>
      <c r="G23" s="65">
        <v>2700000</v>
      </c>
      <c r="H23" s="66">
        <v>10000000</v>
      </c>
    </row>
    <row r="24" spans="1:8" ht="30">
      <c r="A24" s="193"/>
      <c r="B24" s="195"/>
      <c r="C24" s="2"/>
      <c r="D24" s="74" t="s">
        <v>216</v>
      </c>
      <c r="E24" s="17"/>
      <c r="F24" s="18"/>
      <c r="G24" s="24"/>
      <c r="H24" s="18"/>
    </row>
    <row r="25" spans="1:8" ht="14.25">
      <c r="A25" s="193" t="s">
        <v>304</v>
      </c>
      <c r="B25" s="195" t="s">
        <v>305</v>
      </c>
      <c r="C25" s="2">
        <v>12020123</v>
      </c>
      <c r="D25" s="17" t="s">
        <v>74</v>
      </c>
      <c r="E25" s="18"/>
      <c r="F25" s="18"/>
      <c r="G25" s="24"/>
      <c r="H25" s="18"/>
    </row>
    <row r="26" spans="1:8" ht="14.25">
      <c r="A26" s="193" t="s">
        <v>304</v>
      </c>
      <c r="B26" s="195" t="s">
        <v>305</v>
      </c>
      <c r="C26" s="2">
        <v>12020119</v>
      </c>
      <c r="D26" s="17" t="s">
        <v>75</v>
      </c>
      <c r="E26" s="18">
        <v>51000</v>
      </c>
      <c r="F26" s="18">
        <v>150000</v>
      </c>
      <c r="G26" s="24"/>
      <c r="H26" s="18">
        <v>170000</v>
      </c>
    </row>
    <row r="27" spans="1:8" ht="14.25">
      <c r="A27" s="185"/>
      <c r="B27" s="196"/>
      <c r="C27" s="2"/>
      <c r="D27" s="64" t="s">
        <v>1</v>
      </c>
      <c r="E27" s="56">
        <f>SUM(E7:E26)</f>
        <v>404532445.52</v>
      </c>
      <c r="F27" s="56">
        <f>SUM(F6:F26)</f>
        <v>714270125.1800001</v>
      </c>
      <c r="G27" s="56">
        <f>SUM(G7:G26)</f>
        <v>232422115</v>
      </c>
      <c r="H27" s="56">
        <f>SUM(H6:H26)</f>
        <v>482437496.78999996</v>
      </c>
    </row>
    <row r="29" ht="14.25">
      <c r="F29" s="60"/>
    </row>
  </sheetData>
  <sheetProtection/>
  <mergeCells count="8">
    <mergeCell ref="A1:H1"/>
    <mergeCell ref="E3:E4"/>
    <mergeCell ref="G3:G4"/>
    <mergeCell ref="H3:H4"/>
    <mergeCell ref="C3:C4"/>
    <mergeCell ref="D3:D4"/>
    <mergeCell ref="A3:A4"/>
    <mergeCell ref="B3:B4"/>
  </mergeCells>
  <printOptions/>
  <pageMargins left="0.25" right="0.2" top="0.75" bottom="0.75" header="0.3" footer="0.3"/>
  <pageSetup horizontalDpi="1200" verticalDpi="12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82" zoomScaleSheetLayoutView="82" workbookViewId="0" topLeftCell="A37">
      <selection activeCell="H49" sqref="H49"/>
    </sheetView>
  </sheetViews>
  <sheetFormatPr defaultColWidth="9.140625" defaultRowHeight="15"/>
  <cols>
    <col min="1" max="1" width="15.421875" style="35" customWidth="1"/>
    <col min="2" max="2" width="13.8515625" style="35" customWidth="1"/>
    <col min="3" max="3" width="13.7109375" style="35" customWidth="1"/>
    <col min="4" max="4" width="36.421875" style="0" customWidth="1"/>
    <col min="5" max="5" width="18.8515625" style="0" customWidth="1"/>
    <col min="6" max="6" width="18.00390625" style="0" customWidth="1"/>
    <col min="7" max="7" width="17.7109375" style="0" customWidth="1"/>
    <col min="8" max="8" width="16.8515625" style="0" customWidth="1"/>
    <col min="9" max="9" width="0.2890625" style="0" customWidth="1"/>
    <col min="10" max="10" width="0.9921875" style="0" customWidth="1"/>
  </cols>
  <sheetData>
    <row r="1" spans="1:8" ht="27">
      <c r="A1" s="221"/>
      <c r="B1" s="221"/>
      <c r="C1" s="221"/>
      <c r="D1" s="221"/>
      <c r="E1" s="221"/>
      <c r="F1" s="221"/>
      <c r="G1" s="221"/>
      <c r="H1" s="221"/>
    </row>
    <row r="2" ht="24" thickBot="1">
      <c r="D2" s="79" t="s">
        <v>355</v>
      </c>
    </row>
    <row r="3" spans="1:8" ht="31.5" customHeight="1">
      <c r="A3" s="36" t="s">
        <v>41</v>
      </c>
      <c r="B3" s="37" t="s">
        <v>42</v>
      </c>
      <c r="C3" s="38" t="s">
        <v>43</v>
      </c>
      <c r="D3" s="86" t="s">
        <v>44</v>
      </c>
      <c r="E3" s="219" t="s">
        <v>326</v>
      </c>
      <c r="F3" s="117" t="s">
        <v>327</v>
      </c>
      <c r="G3" s="234" t="s">
        <v>328</v>
      </c>
      <c r="H3" s="234" t="s">
        <v>330</v>
      </c>
    </row>
    <row r="4" spans="1:8" ht="31.5" customHeight="1">
      <c r="A4" s="49"/>
      <c r="B4" s="50"/>
      <c r="C4" s="50"/>
      <c r="D4" s="86"/>
      <c r="E4" s="228"/>
      <c r="F4" s="118" t="s">
        <v>96</v>
      </c>
      <c r="G4" s="235"/>
      <c r="H4" s="235"/>
    </row>
    <row r="5" spans="1:8" ht="27.75">
      <c r="A5" s="25"/>
      <c r="B5" s="4"/>
      <c r="C5" s="2"/>
      <c r="D5" s="95" t="s">
        <v>99</v>
      </c>
      <c r="E5" s="47"/>
      <c r="F5" s="47"/>
      <c r="G5" s="47"/>
      <c r="H5" s="47"/>
    </row>
    <row r="6" spans="1:8" ht="15" customHeight="1">
      <c r="A6" s="39" t="s">
        <v>306</v>
      </c>
      <c r="B6" s="20" t="s">
        <v>311</v>
      </c>
      <c r="C6" s="20">
        <v>12020720</v>
      </c>
      <c r="D6" s="8" t="s">
        <v>76</v>
      </c>
      <c r="E6" s="87">
        <v>5700000</v>
      </c>
      <c r="F6" s="87">
        <v>5000000</v>
      </c>
      <c r="G6" s="103">
        <v>1400000</v>
      </c>
      <c r="H6" s="87"/>
    </row>
    <row r="7" spans="1:8" ht="15" customHeight="1">
      <c r="A7" s="81"/>
      <c r="B7" s="20"/>
      <c r="C7" s="20"/>
      <c r="D7" s="104"/>
      <c r="E7" s="87"/>
      <c r="F7" s="87"/>
      <c r="G7" s="103"/>
      <c r="H7" s="87"/>
    </row>
    <row r="8" spans="1:8" ht="15" customHeight="1">
      <c r="A8" s="81"/>
      <c r="B8" s="20"/>
      <c r="C8" s="42"/>
      <c r="D8" s="105" t="s">
        <v>52</v>
      </c>
      <c r="E8" s="106"/>
      <c r="F8" s="170"/>
      <c r="G8" s="106"/>
      <c r="H8" s="106"/>
    </row>
    <row r="9" spans="1:8" ht="15" customHeight="1">
      <c r="A9" s="39" t="s">
        <v>307</v>
      </c>
      <c r="B9" s="20" t="s">
        <v>311</v>
      </c>
      <c r="C9" s="42">
        <v>12020703</v>
      </c>
      <c r="D9" s="107" t="s">
        <v>53</v>
      </c>
      <c r="E9" s="106"/>
      <c r="F9" s="170">
        <v>1000000</v>
      </c>
      <c r="G9" s="106"/>
      <c r="H9" s="106">
        <v>800000</v>
      </c>
    </row>
    <row r="10" spans="1:8" ht="15" customHeight="1">
      <c r="A10" s="39" t="s">
        <v>307</v>
      </c>
      <c r="B10" s="20" t="s">
        <v>311</v>
      </c>
      <c r="C10" s="42">
        <v>12020720</v>
      </c>
      <c r="D10" s="107" t="s">
        <v>62</v>
      </c>
      <c r="E10" s="54"/>
      <c r="F10" s="54">
        <v>1000000</v>
      </c>
      <c r="G10" s="54"/>
      <c r="H10" s="54"/>
    </row>
    <row r="11" spans="1:8" ht="15" customHeight="1">
      <c r="A11" s="81"/>
      <c r="B11" s="20"/>
      <c r="C11" s="42"/>
      <c r="D11" s="107"/>
      <c r="E11" s="54"/>
      <c r="F11" s="54"/>
      <c r="G11" s="54"/>
      <c r="H11" s="54"/>
    </row>
    <row r="12" spans="1:8" ht="15" customHeight="1">
      <c r="A12" s="81"/>
      <c r="B12" s="20"/>
      <c r="C12" s="42"/>
      <c r="D12" s="211" t="s">
        <v>340</v>
      </c>
      <c r="E12" s="54"/>
      <c r="F12" s="54"/>
      <c r="G12" s="54"/>
      <c r="H12" s="54"/>
    </row>
    <row r="13" spans="1:8" ht="15" customHeight="1">
      <c r="A13" s="81">
        <v>12070000</v>
      </c>
      <c r="B13" s="20">
        <v>215021001</v>
      </c>
      <c r="C13" s="42">
        <v>12070020</v>
      </c>
      <c r="D13" s="211" t="s">
        <v>341</v>
      </c>
      <c r="E13" s="54">
        <v>290000</v>
      </c>
      <c r="F13" s="54">
        <v>551250</v>
      </c>
      <c r="G13" s="54">
        <v>250000</v>
      </c>
      <c r="H13" s="54">
        <v>606375</v>
      </c>
    </row>
    <row r="14" spans="1:8" ht="15" customHeight="1">
      <c r="A14" s="81"/>
      <c r="B14" s="20"/>
      <c r="C14" s="20"/>
      <c r="D14" s="104"/>
      <c r="E14" s="87"/>
      <c r="F14" s="87"/>
      <c r="G14" s="103"/>
      <c r="H14" s="87"/>
    </row>
    <row r="15" spans="1:8" ht="15" customHeight="1">
      <c r="A15" s="25"/>
      <c r="B15" s="4"/>
      <c r="C15" s="2"/>
      <c r="D15" s="30" t="s">
        <v>103</v>
      </c>
      <c r="E15" s="87"/>
      <c r="F15" s="87"/>
      <c r="G15" s="103"/>
      <c r="H15" s="87"/>
    </row>
    <row r="16" spans="1:8" ht="15" customHeight="1">
      <c r="A16" s="39" t="s">
        <v>308</v>
      </c>
      <c r="B16" s="20" t="s">
        <v>311</v>
      </c>
      <c r="C16" s="20">
        <v>12020713</v>
      </c>
      <c r="D16" s="91" t="s">
        <v>68</v>
      </c>
      <c r="E16" s="87"/>
      <c r="F16" s="87">
        <v>2000000</v>
      </c>
      <c r="G16" s="103"/>
      <c r="H16" s="87">
        <v>1000000</v>
      </c>
    </row>
    <row r="17" spans="1:8" ht="15" customHeight="1">
      <c r="A17" s="39" t="s">
        <v>308</v>
      </c>
      <c r="B17" s="20" t="s">
        <v>311</v>
      </c>
      <c r="C17" s="20">
        <v>12020713</v>
      </c>
      <c r="D17" s="91" t="s">
        <v>69</v>
      </c>
      <c r="E17" s="87"/>
      <c r="F17" s="87">
        <v>100000</v>
      </c>
      <c r="G17" s="103"/>
      <c r="H17" s="87">
        <v>100000</v>
      </c>
    </row>
    <row r="18" spans="1:8" ht="15" customHeight="1">
      <c r="A18" s="39"/>
      <c r="B18" s="20"/>
      <c r="C18" s="20"/>
      <c r="D18" s="30" t="s">
        <v>338</v>
      </c>
      <c r="E18" s="87"/>
      <c r="F18" s="87"/>
      <c r="G18" s="103"/>
      <c r="H18" s="87"/>
    </row>
    <row r="19" spans="1:8" ht="15" customHeight="1">
      <c r="A19" s="39"/>
      <c r="B19" s="20"/>
      <c r="C19" s="20"/>
      <c r="D19" s="91" t="s">
        <v>339</v>
      </c>
      <c r="E19" s="87">
        <v>12416594.91</v>
      </c>
      <c r="F19" s="87">
        <v>20000000</v>
      </c>
      <c r="G19" s="103">
        <v>13054384.9</v>
      </c>
      <c r="H19" s="87">
        <v>20000000</v>
      </c>
    </row>
    <row r="20" spans="1:8" ht="15" customHeight="1">
      <c r="A20" s="39"/>
      <c r="B20" s="20"/>
      <c r="C20" s="20"/>
      <c r="D20" s="91"/>
      <c r="E20" s="87"/>
      <c r="F20" s="87"/>
      <c r="G20" s="103"/>
      <c r="H20" s="87"/>
    </row>
    <row r="21" spans="1:8" ht="15" customHeight="1">
      <c r="A21" s="39"/>
      <c r="B21" s="20"/>
      <c r="C21" s="20"/>
      <c r="D21" s="30" t="s">
        <v>333</v>
      </c>
      <c r="E21" s="87"/>
      <c r="F21" s="87"/>
      <c r="G21" s="103"/>
      <c r="H21" s="87"/>
    </row>
    <row r="22" spans="1:8" ht="15" customHeight="1">
      <c r="A22" s="39"/>
      <c r="B22" s="20"/>
      <c r="C22" s="20">
        <v>252102001</v>
      </c>
      <c r="D22" s="91" t="s">
        <v>219</v>
      </c>
      <c r="E22" s="87"/>
      <c r="F22" s="87">
        <v>1000000</v>
      </c>
      <c r="G22" s="103">
        <v>666900</v>
      </c>
      <c r="H22" s="87">
        <v>1500000</v>
      </c>
    </row>
    <row r="23" spans="1:8" ht="30" customHeight="1">
      <c r="A23" s="39"/>
      <c r="B23" s="20"/>
      <c r="C23" s="20"/>
      <c r="D23" s="91"/>
      <c r="E23" s="87"/>
      <c r="F23" s="87"/>
      <c r="G23" s="103"/>
      <c r="H23" s="87"/>
    </row>
    <row r="24" spans="1:8" ht="15" customHeight="1">
      <c r="A24" s="39" t="s">
        <v>308</v>
      </c>
      <c r="B24" s="20" t="s">
        <v>311</v>
      </c>
      <c r="C24" s="20">
        <v>12020713</v>
      </c>
      <c r="D24" s="95" t="s">
        <v>335</v>
      </c>
      <c r="E24" s="87"/>
      <c r="F24" s="87"/>
      <c r="G24" s="103"/>
      <c r="H24" s="87"/>
    </row>
    <row r="25" spans="1:8" ht="15" customHeight="1">
      <c r="A25" s="39" t="s">
        <v>308</v>
      </c>
      <c r="B25" s="20" t="s">
        <v>311</v>
      </c>
      <c r="C25" s="20">
        <v>12020713</v>
      </c>
      <c r="D25" s="91" t="s">
        <v>70</v>
      </c>
      <c r="E25" s="87">
        <v>1538786</v>
      </c>
      <c r="F25" s="87">
        <v>3000000</v>
      </c>
      <c r="G25" s="103">
        <v>46239</v>
      </c>
      <c r="H25" s="87">
        <v>3000000</v>
      </c>
    </row>
    <row r="26" spans="1:8" ht="15" customHeight="1">
      <c r="A26" s="25"/>
      <c r="B26" s="4"/>
      <c r="C26" s="2"/>
      <c r="D26" s="91" t="s">
        <v>67</v>
      </c>
      <c r="E26" s="87"/>
      <c r="F26" s="87">
        <v>20000000</v>
      </c>
      <c r="G26" s="103"/>
      <c r="H26" s="87"/>
    </row>
    <row r="27" spans="1:8" ht="15" customHeight="1">
      <c r="A27" s="25"/>
      <c r="B27" s="4"/>
      <c r="C27" s="2"/>
      <c r="D27" s="30" t="s">
        <v>334</v>
      </c>
      <c r="E27" s="87"/>
      <c r="F27" s="87"/>
      <c r="G27" s="103"/>
      <c r="H27" s="87"/>
    </row>
    <row r="28" spans="1:8" ht="15" customHeight="1">
      <c r="A28" s="20"/>
      <c r="B28" s="20" t="s">
        <v>311</v>
      </c>
      <c r="C28" s="21">
        <v>12020770</v>
      </c>
      <c r="D28" s="30" t="s">
        <v>337</v>
      </c>
      <c r="E28" s="87"/>
      <c r="F28" s="87"/>
      <c r="G28" s="103"/>
      <c r="H28" s="87"/>
    </row>
    <row r="29" spans="1:8" ht="15" customHeight="1">
      <c r="A29" s="39" t="s">
        <v>309</v>
      </c>
      <c r="B29" s="20" t="s">
        <v>311</v>
      </c>
      <c r="C29" s="21">
        <v>12020770</v>
      </c>
      <c r="D29" s="91" t="s">
        <v>95</v>
      </c>
      <c r="E29" s="87">
        <v>1450000</v>
      </c>
      <c r="F29" s="87">
        <v>15000000</v>
      </c>
      <c r="G29" s="103">
        <v>240000</v>
      </c>
      <c r="H29" s="87">
        <v>1500000</v>
      </c>
    </row>
    <row r="30" spans="1:8" ht="15" customHeight="1">
      <c r="A30" s="39" t="s">
        <v>309</v>
      </c>
      <c r="B30" s="20" t="s">
        <v>311</v>
      </c>
      <c r="C30" s="21">
        <v>12020770</v>
      </c>
      <c r="D30" s="108" t="s">
        <v>66</v>
      </c>
      <c r="E30" s="87"/>
      <c r="F30" s="87">
        <v>2000000</v>
      </c>
      <c r="G30" s="103"/>
      <c r="H30" s="87">
        <v>2000000</v>
      </c>
    </row>
    <row r="31" spans="1:8" ht="30" customHeight="1">
      <c r="A31" s="197"/>
      <c r="B31" s="41"/>
      <c r="C31" s="41"/>
      <c r="D31" s="108" t="s">
        <v>336</v>
      </c>
      <c r="E31" s="106">
        <v>11643030</v>
      </c>
      <c r="F31" s="170">
        <v>50000000</v>
      </c>
      <c r="G31" s="106">
        <v>11968500</v>
      </c>
      <c r="H31" s="106">
        <v>25000000</v>
      </c>
    </row>
    <row r="32" spans="1:8" ht="15" customHeight="1">
      <c r="A32" s="39" t="s">
        <v>302</v>
      </c>
      <c r="B32" s="20" t="s">
        <v>311</v>
      </c>
      <c r="C32" s="40">
        <v>12020797</v>
      </c>
      <c r="D32" s="109" t="s">
        <v>217</v>
      </c>
      <c r="E32" s="106"/>
      <c r="F32" s="170"/>
      <c r="G32" s="106"/>
      <c r="H32" s="106"/>
    </row>
    <row r="33" spans="1:8" ht="15" customHeight="1">
      <c r="A33" s="39" t="s">
        <v>302</v>
      </c>
      <c r="B33" s="20" t="s">
        <v>311</v>
      </c>
      <c r="C33" s="40">
        <v>12020797</v>
      </c>
      <c r="D33" s="110" t="s">
        <v>51</v>
      </c>
      <c r="E33" s="106">
        <v>400000</v>
      </c>
      <c r="F33" s="170">
        <v>1000000</v>
      </c>
      <c r="G33" s="106">
        <v>260000</v>
      </c>
      <c r="H33" s="106">
        <v>1000000</v>
      </c>
    </row>
    <row r="34" spans="1:8" ht="15">
      <c r="A34" s="198"/>
      <c r="B34" s="43"/>
      <c r="C34" s="43"/>
      <c r="D34" s="160" t="s">
        <v>83</v>
      </c>
      <c r="E34" s="106"/>
      <c r="F34" s="170"/>
      <c r="G34" s="106"/>
      <c r="H34" s="106"/>
    </row>
    <row r="35" spans="1:8" ht="15">
      <c r="A35" s="199"/>
      <c r="B35" s="44"/>
      <c r="C35" s="44"/>
      <c r="D35" s="111"/>
      <c r="E35" s="106"/>
      <c r="F35" s="170"/>
      <c r="G35" s="106"/>
      <c r="H35" s="106"/>
    </row>
    <row r="36" spans="1:8" ht="45">
      <c r="A36" s="199"/>
      <c r="B36" s="44"/>
      <c r="C36" s="44"/>
      <c r="D36" s="86" t="s">
        <v>243</v>
      </c>
      <c r="E36" s="106"/>
      <c r="F36" s="170"/>
      <c r="G36" s="106"/>
      <c r="H36" s="106"/>
    </row>
    <row r="37" spans="1:8" ht="15">
      <c r="A37" s="39" t="s">
        <v>264</v>
      </c>
      <c r="B37" s="20" t="s">
        <v>311</v>
      </c>
      <c r="C37" s="44">
        <v>12020777</v>
      </c>
      <c r="D37" s="127" t="s">
        <v>132</v>
      </c>
      <c r="E37" s="106"/>
      <c r="F37" s="170"/>
      <c r="G37" s="106"/>
      <c r="H37" s="106"/>
    </row>
    <row r="38" spans="1:8" ht="15">
      <c r="A38" s="199"/>
      <c r="B38" s="44"/>
      <c r="C38" s="44"/>
      <c r="D38" s="112" t="s">
        <v>131</v>
      </c>
      <c r="E38" s="13"/>
      <c r="F38" s="170">
        <v>200000</v>
      </c>
      <c r="G38" s="106">
        <v>110000</v>
      </c>
      <c r="H38" s="166">
        <v>200000</v>
      </c>
    </row>
    <row r="39" spans="1:8" ht="15">
      <c r="A39" s="39" t="s">
        <v>282</v>
      </c>
      <c r="B39" s="20" t="s">
        <v>311</v>
      </c>
      <c r="C39" s="45">
        <v>12020705</v>
      </c>
      <c r="D39" s="113" t="s">
        <v>133</v>
      </c>
      <c r="E39" s="106"/>
      <c r="F39" s="170"/>
      <c r="G39" s="106"/>
      <c r="H39" s="106"/>
    </row>
    <row r="40" spans="1:8" ht="15">
      <c r="A40" s="39" t="s">
        <v>282</v>
      </c>
      <c r="B40" s="20" t="s">
        <v>311</v>
      </c>
      <c r="C40" s="45">
        <v>12020705</v>
      </c>
      <c r="D40" s="114" t="s">
        <v>176</v>
      </c>
      <c r="E40" s="106">
        <v>300000</v>
      </c>
      <c r="F40" s="170">
        <v>1300000</v>
      </c>
      <c r="G40" s="106">
        <v>596000</v>
      </c>
      <c r="H40" s="106">
        <v>1300000</v>
      </c>
    </row>
    <row r="41" spans="1:8" ht="15">
      <c r="A41" s="39" t="s">
        <v>282</v>
      </c>
      <c r="B41" s="20" t="s">
        <v>311</v>
      </c>
      <c r="C41" s="45">
        <v>12020799</v>
      </c>
      <c r="D41" s="114" t="s">
        <v>94</v>
      </c>
      <c r="E41" s="170">
        <v>20500</v>
      </c>
      <c r="F41" s="170">
        <v>200000</v>
      </c>
      <c r="G41" s="170"/>
      <c r="H41" s="170">
        <v>200000</v>
      </c>
    </row>
    <row r="42" spans="1:10" ht="15">
      <c r="A42" s="200"/>
      <c r="B42" s="45"/>
      <c r="C42" s="45"/>
      <c r="D42" s="114" t="s">
        <v>224</v>
      </c>
      <c r="E42" s="106"/>
      <c r="F42" s="170">
        <v>500000</v>
      </c>
      <c r="G42" s="106"/>
      <c r="H42" s="106"/>
      <c r="J42" s="152">
        <v>500000</v>
      </c>
    </row>
    <row r="43" spans="1:10" ht="15">
      <c r="A43" s="39" t="s">
        <v>287</v>
      </c>
      <c r="B43" s="20" t="s">
        <v>311</v>
      </c>
      <c r="C43" s="45">
        <v>12020766</v>
      </c>
      <c r="D43" s="125" t="s">
        <v>104</v>
      </c>
      <c r="E43" s="106"/>
      <c r="F43" s="170"/>
      <c r="G43" s="106"/>
      <c r="H43" s="106"/>
      <c r="J43" s="155">
        <v>5000000</v>
      </c>
    </row>
    <row r="44" spans="1:10" ht="15">
      <c r="A44" s="200"/>
      <c r="B44" s="45"/>
      <c r="C44" s="45"/>
      <c r="D44" s="115" t="s">
        <v>134</v>
      </c>
      <c r="E44" s="106"/>
      <c r="F44" s="170">
        <v>100000</v>
      </c>
      <c r="G44" s="106"/>
      <c r="H44" s="106"/>
      <c r="J44" s="152">
        <v>3000000</v>
      </c>
    </row>
    <row r="45" spans="1:10" ht="28.5" thickBot="1">
      <c r="A45" s="39" t="s">
        <v>310</v>
      </c>
      <c r="B45" s="20" t="s">
        <v>311</v>
      </c>
      <c r="C45" s="46">
        <v>12020705</v>
      </c>
      <c r="D45" s="126" t="s">
        <v>244</v>
      </c>
      <c r="E45" s="106"/>
      <c r="F45" s="170"/>
      <c r="G45" s="106"/>
      <c r="H45" s="106"/>
      <c r="J45" s="155">
        <v>2500000</v>
      </c>
    </row>
    <row r="46" spans="1:10" ht="15.75" thickBot="1">
      <c r="A46" s="201"/>
      <c r="B46" s="171"/>
      <c r="C46" s="171"/>
      <c r="D46" s="116" t="s">
        <v>177</v>
      </c>
      <c r="E46" s="170">
        <v>930000</v>
      </c>
      <c r="F46" s="170"/>
      <c r="G46" s="170">
        <v>965000</v>
      </c>
      <c r="H46" s="170">
        <v>3000000</v>
      </c>
      <c r="J46" s="157"/>
    </row>
    <row r="47" spans="1:10" ht="15">
      <c r="A47" s="39" t="s">
        <v>310</v>
      </c>
      <c r="B47" s="20" t="s">
        <v>311</v>
      </c>
      <c r="C47" s="171">
        <v>12020760</v>
      </c>
      <c r="D47" s="173" t="s">
        <v>230</v>
      </c>
      <c r="E47" s="170"/>
      <c r="F47" s="170"/>
      <c r="G47" s="170"/>
      <c r="H47" s="170"/>
      <c r="J47" s="157"/>
    </row>
    <row r="48" spans="1:8" ht="15">
      <c r="A48" s="200"/>
      <c r="B48" s="45"/>
      <c r="C48" s="45"/>
      <c r="D48" s="172" t="s">
        <v>229</v>
      </c>
      <c r="E48" s="55"/>
      <c r="F48" s="170">
        <v>50000000</v>
      </c>
      <c r="G48" s="55"/>
      <c r="H48" s="55"/>
    </row>
    <row r="49" spans="4:8" ht="15">
      <c r="D49" s="113" t="s">
        <v>1</v>
      </c>
      <c r="E49" s="213">
        <f>E6+E13+E19+E25+E29+E31+E33+E40+E41+E46</f>
        <v>34688910.91</v>
      </c>
      <c r="F49" s="213">
        <f>SUM(F6:F48)</f>
        <v>173951250</v>
      </c>
      <c r="G49" s="213">
        <f>SUM(G6:G48)</f>
        <v>29557023.9</v>
      </c>
      <c r="H49" s="213">
        <f>SUM(H6:H48)</f>
        <v>61206375</v>
      </c>
    </row>
    <row r="50" ht="15">
      <c r="F50" s="71"/>
    </row>
    <row r="59" ht="15">
      <c r="G59" t="s">
        <v>0</v>
      </c>
    </row>
  </sheetData>
  <sheetProtection/>
  <mergeCells count="4">
    <mergeCell ref="A1:H1"/>
    <mergeCell ref="E3:E4"/>
    <mergeCell ref="G3:G4"/>
    <mergeCell ref="H3:H4"/>
  </mergeCells>
  <printOptions/>
  <pageMargins left="0.2" right="0.2" top="0.75" bottom="1" header="0.3" footer="0.3"/>
  <pageSetup horizontalDpi="1200" verticalDpi="1200" orientation="landscape" scale="78" r:id="rId1"/>
  <rowBreaks count="1" manualBreakCount="1">
    <brk id="34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C1">
      <selection activeCell="H8" sqref="H8:H47"/>
    </sheetView>
  </sheetViews>
  <sheetFormatPr defaultColWidth="9.140625" defaultRowHeight="15"/>
  <cols>
    <col min="1" max="1" width="16.7109375" style="0" customWidth="1"/>
    <col min="2" max="2" width="14.7109375" style="190" customWidth="1"/>
    <col min="3" max="3" width="18.00390625" style="0" customWidth="1"/>
    <col min="4" max="4" width="37.00390625" style="0" customWidth="1"/>
    <col min="5" max="5" width="24.8515625" style="0" customWidth="1"/>
    <col min="6" max="6" width="22.8515625" style="0" customWidth="1"/>
    <col min="7" max="7" width="20.28125" style="0" customWidth="1"/>
    <col min="8" max="8" width="22.8515625" style="0" customWidth="1"/>
    <col min="9" max="9" width="0.13671875" style="0" customWidth="1"/>
    <col min="10" max="10" width="0.5625" style="0" hidden="1" customWidth="1"/>
  </cols>
  <sheetData>
    <row r="1" ht="28.5">
      <c r="D1" s="70" t="s">
        <v>93</v>
      </c>
    </row>
    <row r="2" ht="24" thickBot="1">
      <c r="D2" s="78" t="s">
        <v>107</v>
      </c>
    </row>
    <row r="3" spans="1:8" ht="45" customHeight="1">
      <c r="A3" s="203" t="s">
        <v>41</v>
      </c>
      <c r="B3" s="204" t="s">
        <v>42</v>
      </c>
      <c r="C3" s="128" t="s">
        <v>43</v>
      </c>
      <c r="D3" s="86" t="s">
        <v>44</v>
      </c>
      <c r="E3" s="219" t="s">
        <v>326</v>
      </c>
      <c r="F3" s="117" t="s">
        <v>327</v>
      </c>
      <c r="G3" s="234" t="s">
        <v>328</v>
      </c>
      <c r="H3" s="234" t="s">
        <v>330</v>
      </c>
    </row>
    <row r="4" spans="1:8" ht="15">
      <c r="A4" s="129"/>
      <c r="B4" s="205"/>
      <c r="C4" s="129"/>
      <c r="D4" s="130"/>
      <c r="E4" s="228"/>
      <c r="F4" s="118" t="s">
        <v>96</v>
      </c>
      <c r="G4" s="235"/>
      <c r="H4" s="235"/>
    </row>
    <row r="5" spans="1:8" ht="45">
      <c r="A5" s="131"/>
      <c r="B5" s="206"/>
      <c r="C5" s="14"/>
      <c r="D5" s="86" t="s">
        <v>243</v>
      </c>
      <c r="E5" s="86"/>
      <c r="F5" s="86"/>
      <c r="G5" s="86"/>
      <c r="H5" s="86"/>
    </row>
    <row r="6" spans="1:8" ht="15">
      <c r="A6" s="186" t="s">
        <v>312</v>
      </c>
      <c r="B6" s="206" t="s">
        <v>325</v>
      </c>
      <c r="C6" s="14">
        <v>12020622</v>
      </c>
      <c r="D6" s="145" t="s">
        <v>114</v>
      </c>
      <c r="E6" s="132"/>
      <c r="F6" s="98">
        <v>0</v>
      </c>
      <c r="G6" s="98"/>
      <c r="H6" s="98"/>
    </row>
    <row r="7" spans="1:8" ht="15">
      <c r="A7" s="187"/>
      <c r="B7" s="207"/>
      <c r="C7" s="14"/>
      <c r="D7" s="4" t="s">
        <v>135</v>
      </c>
      <c r="E7" s="87"/>
      <c r="F7" s="132"/>
      <c r="G7" s="134"/>
      <c r="H7" s="132"/>
    </row>
    <row r="8" spans="1:8" ht="15">
      <c r="A8" s="186" t="s">
        <v>313</v>
      </c>
      <c r="B8" s="206" t="s">
        <v>325</v>
      </c>
      <c r="C8" s="14">
        <v>12020606</v>
      </c>
      <c r="D8" s="2" t="s">
        <v>149</v>
      </c>
      <c r="E8" s="98">
        <v>10621290.36</v>
      </c>
      <c r="F8" s="98">
        <v>26002637.1</v>
      </c>
      <c r="G8" s="98">
        <v>2550854</v>
      </c>
      <c r="H8" s="98">
        <v>11683419.4</v>
      </c>
    </row>
    <row r="9" spans="1:8" ht="15">
      <c r="A9" s="186" t="s">
        <v>314</v>
      </c>
      <c r="B9" s="206" t="s">
        <v>325</v>
      </c>
      <c r="C9" s="14">
        <v>12020606</v>
      </c>
      <c r="D9" s="14" t="s">
        <v>254</v>
      </c>
      <c r="E9" s="98"/>
      <c r="F9" s="98">
        <v>4900000</v>
      </c>
      <c r="G9" s="98">
        <v>4200000</v>
      </c>
      <c r="H9" s="98">
        <v>4200000</v>
      </c>
    </row>
    <row r="10" spans="1:8" ht="15">
      <c r="A10" s="186" t="s">
        <v>315</v>
      </c>
      <c r="B10" s="206" t="s">
        <v>325</v>
      </c>
      <c r="C10" s="14">
        <v>12020606</v>
      </c>
      <c r="D10" s="2" t="s">
        <v>220</v>
      </c>
      <c r="E10" s="98">
        <v>750000</v>
      </c>
      <c r="F10" s="98">
        <v>1050000</v>
      </c>
      <c r="G10" s="98"/>
      <c r="H10" s="98">
        <v>1875000</v>
      </c>
    </row>
    <row r="11" spans="1:8" ht="15">
      <c r="A11" s="186" t="s">
        <v>316</v>
      </c>
      <c r="B11" s="206" t="s">
        <v>325</v>
      </c>
      <c r="C11" s="14">
        <v>12020606</v>
      </c>
      <c r="D11" s="2" t="s">
        <v>145</v>
      </c>
      <c r="E11" s="98"/>
      <c r="F11" s="98">
        <v>2000000</v>
      </c>
      <c r="G11" s="98">
        <v>2400000</v>
      </c>
      <c r="H11" s="98">
        <v>3000000</v>
      </c>
    </row>
    <row r="12" spans="1:8" ht="15">
      <c r="A12" s="186" t="s">
        <v>317</v>
      </c>
      <c r="B12" s="206" t="s">
        <v>325</v>
      </c>
      <c r="C12" s="14">
        <v>12020606</v>
      </c>
      <c r="D12" s="2" t="s">
        <v>146</v>
      </c>
      <c r="E12" s="98">
        <v>12750000</v>
      </c>
      <c r="F12" s="98">
        <v>13600000</v>
      </c>
      <c r="G12" s="98">
        <v>1200000</v>
      </c>
      <c r="H12" s="98">
        <v>17000000</v>
      </c>
    </row>
    <row r="13" spans="1:8" ht="15">
      <c r="A13" s="186" t="s">
        <v>318</v>
      </c>
      <c r="B13" s="206" t="s">
        <v>325</v>
      </c>
      <c r="C13" s="14">
        <v>12020606</v>
      </c>
      <c r="D13" s="2" t="s">
        <v>147</v>
      </c>
      <c r="E13" s="98">
        <v>4800000</v>
      </c>
      <c r="F13" s="98">
        <v>4800000</v>
      </c>
      <c r="G13" s="98">
        <v>4700000</v>
      </c>
      <c r="H13" s="98">
        <v>4000000</v>
      </c>
    </row>
    <row r="14" spans="1:8" ht="15">
      <c r="A14" s="186" t="s">
        <v>319</v>
      </c>
      <c r="B14" s="206" t="s">
        <v>325</v>
      </c>
      <c r="C14" s="14">
        <v>12020606</v>
      </c>
      <c r="D14" s="2" t="s">
        <v>238</v>
      </c>
      <c r="E14" s="98">
        <v>1046500</v>
      </c>
      <c r="F14" s="98">
        <v>11000000</v>
      </c>
      <c r="G14" s="98">
        <v>2573500</v>
      </c>
      <c r="H14" s="98">
        <v>11000000</v>
      </c>
    </row>
    <row r="15" spans="1:8" ht="15">
      <c r="A15" s="186" t="s">
        <v>320</v>
      </c>
      <c r="B15" s="206" t="s">
        <v>325</v>
      </c>
      <c r="C15" s="14">
        <v>12020606</v>
      </c>
      <c r="D15" s="2" t="s">
        <v>239</v>
      </c>
      <c r="E15" s="98">
        <v>2572500</v>
      </c>
      <c r="F15" s="98">
        <v>2756250</v>
      </c>
      <c r="G15" s="98">
        <v>2450000</v>
      </c>
      <c r="H15" s="98">
        <v>3031875</v>
      </c>
    </row>
    <row r="16" spans="1:8" ht="15">
      <c r="A16" s="186" t="s">
        <v>321</v>
      </c>
      <c r="B16" s="206" t="s">
        <v>325</v>
      </c>
      <c r="C16" s="14">
        <v>12020606</v>
      </c>
      <c r="D16" s="2" t="s">
        <v>240</v>
      </c>
      <c r="E16" s="98"/>
      <c r="F16" s="98">
        <v>86400000</v>
      </c>
      <c r="G16" s="98"/>
      <c r="H16" s="98"/>
    </row>
    <row r="17" spans="1:8" ht="28.5">
      <c r="A17" s="186" t="s">
        <v>322</v>
      </c>
      <c r="B17" s="206" t="s">
        <v>325</v>
      </c>
      <c r="C17" s="14">
        <v>12020606</v>
      </c>
      <c r="D17" s="161" t="s">
        <v>221</v>
      </c>
      <c r="E17" s="178"/>
      <c r="F17" s="98">
        <v>10000000</v>
      </c>
      <c r="G17" s="98">
        <v>4180000</v>
      </c>
      <c r="H17" s="98">
        <v>576000</v>
      </c>
    </row>
    <row r="18" spans="1:8" ht="14.25">
      <c r="A18" s="188"/>
      <c r="B18" s="207"/>
      <c r="C18" s="14"/>
      <c r="D18" s="146" t="s">
        <v>136</v>
      </c>
      <c r="E18" s="170"/>
      <c r="F18" s="170"/>
      <c r="G18" s="170"/>
      <c r="H18" s="170"/>
    </row>
    <row r="19" spans="1:8" ht="14.25">
      <c r="A19" s="186" t="s">
        <v>268</v>
      </c>
      <c r="B19" s="206" t="s">
        <v>325</v>
      </c>
      <c r="C19" s="14">
        <v>12020602</v>
      </c>
      <c r="D19" s="2" t="s">
        <v>178</v>
      </c>
      <c r="E19" s="170">
        <v>102500</v>
      </c>
      <c r="F19" s="170">
        <v>138600</v>
      </c>
      <c r="G19" s="170">
        <v>92000</v>
      </c>
      <c r="H19" s="170">
        <v>152460</v>
      </c>
    </row>
    <row r="20" spans="1:8" ht="14.25">
      <c r="A20" s="186" t="s">
        <v>268</v>
      </c>
      <c r="B20" s="206" t="s">
        <v>325</v>
      </c>
      <c r="C20" s="14">
        <v>12020609</v>
      </c>
      <c r="D20" s="2" t="s">
        <v>179</v>
      </c>
      <c r="E20" s="136">
        <v>82000</v>
      </c>
      <c r="F20" s="170">
        <v>162067</v>
      </c>
      <c r="G20" s="170">
        <v>52500</v>
      </c>
      <c r="H20" s="170">
        <v>178274.25</v>
      </c>
    </row>
    <row r="21" spans="1:8" ht="14.25">
      <c r="A21" s="202"/>
      <c r="B21" s="191"/>
      <c r="C21" s="8"/>
      <c r="D21" s="75" t="s">
        <v>104</v>
      </c>
      <c r="E21" s="87"/>
      <c r="F21" s="87"/>
      <c r="G21" s="137"/>
      <c r="H21" s="87"/>
    </row>
    <row r="22" spans="1:8" ht="14.25">
      <c r="A22" s="186" t="s">
        <v>323</v>
      </c>
      <c r="B22" s="206" t="s">
        <v>325</v>
      </c>
      <c r="C22" s="14">
        <v>12020659</v>
      </c>
      <c r="D22" s="91" t="s">
        <v>193</v>
      </c>
      <c r="E22" s="87">
        <v>100000</v>
      </c>
      <c r="F22" s="87"/>
      <c r="G22" s="103"/>
      <c r="H22" s="87">
        <v>200000</v>
      </c>
    </row>
    <row r="23" spans="1:8" ht="14.25">
      <c r="A23" s="131"/>
      <c r="B23" s="207"/>
      <c r="C23" s="14"/>
      <c r="D23" s="30" t="s">
        <v>24</v>
      </c>
      <c r="E23" s="87"/>
      <c r="F23" s="87"/>
      <c r="G23" s="103"/>
      <c r="H23" s="87"/>
    </row>
    <row r="24" spans="1:8" ht="14.25">
      <c r="A24" s="186" t="s">
        <v>324</v>
      </c>
      <c r="B24" s="206" t="s">
        <v>325</v>
      </c>
      <c r="C24" s="14">
        <v>12020653</v>
      </c>
      <c r="D24" s="91" t="s">
        <v>180</v>
      </c>
      <c r="E24" s="87"/>
      <c r="F24" s="87"/>
      <c r="G24" s="103">
        <v>5000</v>
      </c>
      <c r="H24" s="87"/>
    </row>
    <row r="25" spans="1:8" ht="14.25">
      <c r="A25" s="186" t="s">
        <v>324</v>
      </c>
      <c r="B25" s="206" t="s">
        <v>325</v>
      </c>
      <c r="C25" s="14">
        <v>12020653</v>
      </c>
      <c r="D25" s="91" t="s">
        <v>111</v>
      </c>
      <c r="E25" s="87">
        <v>7922000</v>
      </c>
      <c r="F25" s="87">
        <v>7560000</v>
      </c>
      <c r="G25" s="103"/>
      <c r="H25" s="87">
        <v>6398400</v>
      </c>
    </row>
    <row r="26" spans="1:8" ht="14.25">
      <c r="A26" s="186" t="s">
        <v>324</v>
      </c>
      <c r="B26" s="206" t="s">
        <v>325</v>
      </c>
      <c r="C26" s="14">
        <v>12020653</v>
      </c>
      <c r="D26" s="91" t="s">
        <v>112</v>
      </c>
      <c r="E26" s="87"/>
      <c r="F26" s="87"/>
      <c r="G26" s="103"/>
      <c r="H26" s="87">
        <v>25000000</v>
      </c>
    </row>
    <row r="27" spans="1:8" ht="14.25">
      <c r="A27" s="186" t="s">
        <v>324</v>
      </c>
      <c r="B27" s="206" t="s">
        <v>325</v>
      </c>
      <c r="C27" s="14">
        <v>12020653</v>
      </c>
      <c r="D27" s="91" t="s">
        <v>181</v>
      </c>
      <c r="E27" s="87">
        <v>10202000</v>
      </c>
      <c r="F27" s="87">
        <v>6933600</v>
      </c>
      <c r="G27" s="103"/>
      <c r="H27" s="87">
        <v>4933600</v>
      </c>
    </row>
    <row r="28" spans="1:8" ht="14.25">
      <c r="A28" s="186" t="s">
        <v>324</v>
      </c>
      <c r="B28" s="206" t="s">
        <v>325</v>
      </c>
      <c r="C28" s="14">
        <v>12020653</v>
      </c>
      <c r="D28" s="91" t="s">
        <v>182</v>
      </c>
      <c r="E28" s="87">
        <v>14302500</v>
      </c>
      <c r="F28" s="87">
        <v>8668000</v>
      </c>
      <c r="G28" s="103">
        <v>2050000</v>
      </c>
      <c r="H28" s="87">
        <v>5668000</v>
      </c>
    </row>
    <row r="29" spans="1:8" ht="14.25">
      <c r="A29" s="186" t="s">
        <v>324</v>
      </c>
      <c r="B29" s="206" t="s">
        <v>325</v>
      </c>
      <c r="C29" s="14">
        <v>12020653</v>
      </c>
      <c r="D29" s="91" t="s">
        <v>15</v>
      </c>
      <c r="E29" s="87"/>
      <c r="F29" s="87"/>
      <c r="G29" s="103"/>
      <c r="H29" s="87"/>
    </row>
    <row r="30" spans="1:8" ht="27.75">
      <c r="A30" s="91"/>
      <c r="B30" s="207"/>
      <c r="C30" s="14"/>
      <c r="D30" s="95" t="s">
        <v>245</v>
      </c>
      <c r="E30" s="87"/>
      <c r="F30" s="87"/>
      <c r="G30" s="103"/>
      <c r="H30" s="87"/>
    </row>
    <row r="31" spans="1:8" ht="14.25">
      <c r="A31" s="186" t="s">
        <v>304</v>
      </c>
      <c r="B31" s="206" t="s">
        <v>325</v>
      </c>
      <c r="C31" s="14">
        <v>12020612</v>
      </c>
      <c r="D31" s="8" t="s">
        <v>183</v>
      </c>
      <c r="E31" s="87">
        <v>120000</v>
      </c>
      <c r="F31" s="87">
        <v>150000</v>
      </c>
      <c r="G31" s="103">
        <v>90000</v>
      </c>
      <c r="H31" s="87">
        <v>200000</v>
      </c>
    </row>
    <row r="32" spans="1:8" ht="28.5">
      <c r="A32" s="186" t="s">
        <v>285</v>
      </c>
      <c r="B32" s="206" t="s">
        <v>325</v>
      </c>
      <c r="C32" s="14">
        <v>12020633</v>
      </c>
      <c r="D32" s="161" t="s">
        <v>246</v>
      </c>
      <c r="E32" s="92"/>
      <c r="F32" s="103">
        <v>100000</v>
      </c>
      <c r="G32" s="103"/>
      <c r="H32" s="103">
        <v>100000</v>
      </c>
    </row>
    <row r="33" spans="1:8" ht="30">
      <c r="A33" s="131"/>
      <c r="B33" s="208"/>
      <c r="C33" s="14"/>
      <c r="D33" s="74" t="s">
        <v>113</v>
      </c>
      <c r="E33" s="87"/>
      <c r="F33" s="87"/>
      <c r="G33" s="103"/>
      <c r="H33" s="87"/>
    </row>
    <row r="34" spans="1:10" ht="14.25">
      <c r="A34" s="186" t="s">
        <v>260</v>
      </c>
      <c r="B34" s="206" t="s">
        <v>325</v>
      </c>
      <c r="C34" s="14">
        <v>12020678</v>
      </c>
      <c r="D34" s="91" t="s">
        <v>184</v>
      </c>
      <c r="E34" s="87">
        <v>61028440.2</v>
      </c>
      <c r="F34" s="87">
        <v>100198803.53</v>
      </c>
      <c r="G34" s="103">
        <v>36369025</v>
      </c>
      <c r="H34" s="87">
        <v>53861830.27</v>
      </c>
      <c r="I34" s="87"/>
      <c r="J34" s="158">
        <v>5000000</v>
      </c>
    </row>
    <row r="35" spans="1:10" ht="14.25">
      <c r="A35" s="186" t="s">
        <v>260</v>
      </c>
      <c r="B35" s="206" t="s">
        <v>325</v>
      </c>
      <c r="C35" s="14">
        <v>12020652</v>
      </c>
      <c r="D35" s="91" t="s">
        <v>185</v>
      </c>
      <c r="E35" s="87">
        <v>627000</v>
      </c>
      <c r="F35" s="87">
        <v>5902000</v>
      </c>
      <c r="G35" s="103">
        <v>8751218.8</v>
      </c>
      <c r="H35" s="87">
        <v>10253050.2</v>
      </c>
      <c r="I35" s="87"/>
      <c r="J35" s="158">
        <v>5000000</v>
      </c>
    </row>
    <row r="36" spans="1:10" ht="14.25">
      <c r="A36" s="131"/>
      <c r="B36" s="206"/>
      <c r="C36" s="14"/>
      <c r="D36" s="30" t="s">
        <v>103</v>
      </c>
      <c r="E36" s="87"/>
      <c r="F36" s="87"/>
      <c r="G36" s="103"/>
      <c r="H36" s="87"/>
      <c r="I36" s="63"/>
      <c r="J36">
        <v>11000000</v>
      </c>
    </row>
    <row r="37" spans="1:10" ht="14.25">
      <c r="A37" s="186" t="s">
        <v>308</v>
      </c>
      <c r="B37" s="206" t="s">
        <v>325</v>
      </c>
      <c r="C37" s="14">
        <v>12020616</v>
      </c>
      <c r="D37" s="91" t="s">
        <v>186</v>
      </c>
      <c r="E37" s="87"/>
      <c r="F37" s="87">
        <v>500000</v>
      </c>
      <c r="G37" s="103"/>
      <c r="H37" s="87">
        <v>500000</v>
      </c>
      <c r="J37" s="158">
        <v>5000000</v>
      </c>
    </row>
    <row r="38" spans="1:10" ht="15">
      <c r="A38" s="139"/>
      <c r="B38" s="209"/>
      <c r="C38" s="140"/>
      <c r="D38" s="141" t="s">
        <v>105</v>
      </c>
      <c r="E38" s="14"/>
      <c r="F38" s="14"/>
      <c r="G38" s="170"/>
      <c r="H38" s="14"/>
      <c r="J38" s="63">
        <f>SUM(J34:J37)</f>
        <v>26000000</v>
      </c>
    </row>
    <row r="39" spans="1:8" ht="75">
      <c r="A39" s="186" t="s">
        <v>283</v>
      </c>
      <c r="B39" s="206" t="s">
        <v>325</v>
      </c>
      <c r="C39" s="14">
        <v>12020613</v>
      </c>
      <c r="D39" s="144" t="s">
        <v>187</v>
      </c>
      <c r="E39" s="170">
        <v>168006070</v>
      </c>
      <c r="F39" s="170">
        <v>250000000</v>
      </c>
      <c r="G39" s="170">
        <v>74178758.93</v>
      </c>
      <c r="H39" s="170">
        <v>260000000</v>
      </c>
    </row>
    <row r="40" spans="1:8" ht="15">
      <c r="A40" s="186" t="s">
        <v>283</v>
      </c>
      <c r="B40" s="206" t="s">
        <v>325</v>
      </c>
      <c r="C40" s="14">
        <v>12020695</v>
      </c>
      <c r="D40" s="144" t="s">
        <v>116</v>
      </c>
      <c r="E40" s="170">
        <v>15555214</v>
      </c>
      <c r="F40" s="170">
        <v>20000000</v>
      </c>
      <c r="G40" s="170">
        <v>11520807</v>
      </c>
      <c r="H40" s="170">
        <v>20800000</v>
      </c>
    </row>
    <row r="41" spans="1:8" ht="15">
      <c r="A41" s="186" t="s">
        <v>283</v>
      </c>
      <c r="B41" s="206" t="s">
        <v>325</v>
      </c>
      <c r="C41" s="14">
        <v>12020613</v>
      </c>
      <c r="D41" s="144" t="s">
        <v>219</v>
      </c>
      <c r="E41" s="170">
        <v>597503</v>
      </c>
      <c r="F41" s="170">
        <v>1000000</v>
      </c>
      <c r="G41" s="170">
        <v>571130</v>
      </c>
      <c r="H41" s="170">
        <v>1040000</v>
      </c>
    </row>
    <row r="42" spans="1:8" ht="15">
      <c r="A42" s="142"/>
      <c r="B42" s="210"/>
      <c r="C42" s="143"/>
      <c r="D42" s="86" t="s">
        <v>120</v>
      </c>
      <c r="E42" s="170"/>
      <c r="F42" s="170"/>
      <c r="G42" s="170"/>
      <c r="H42" s="170"/>
    </row>
    <row r="43" spans="1:8" ht="14.25">
      <c r="A43" s="186" t="s">
        <v>262</v>
      </c>
      <c r="B43" s="206" t="s">
        <v>325</v>
      </c>
      <c r="C43" s="14">
        <v>12020622</v>
      </c>
      <c r="D43" s="88" t="s">
        <v>114</v>
      </c>
      <c r="E43" s="165">
        <v>2800000</v>
      </c>
      <c r="F43" s="87">
        <v>2940000</v>
      </c>
      <c r="G43" s="87"/>
      <c r="H43" s="87">
        <v>1500000</v>
      </c>
    </row>
    <row r="44" spans="1:8" ht="14.25">
      <c r="A44" s="142"/>
      <c r="B44" s="210"/>
      <c r="C44" s="143"/>
      <c r="D44" s="89" t="s">
        <v>256</v>
      </c>
      <c r="E44" s="180"/>
      <c r="F44" s="87"/>
      <c r="G44" s="87"/>
      <c r="H44" s="87"/>
    </row>
    <row r="45" spans="1:8" ht="14.25">
      <c r="A45" s="186" t="s">
        <v>297</v>
      </c>
      <c r="B45" s="206" t="s">
        <v>325</v>
      </c>
      <c r="C45" s="14">
        <v>12020622</v>
      </c>
      <c r="D45" s="88" t="s">
        <v>114</v>
      </c>
      <c r="E45" s="165">
        <v>2800000</v>
      </c>
      <c r="F45" s="87">
        <v>2800000</v>
      </c>
      <c r="G45" s="87">
        <v>3850000</v>
      </c>
      <c r="H45" s="87">
        <v>9500000</v>
      </c>
    </row>
    <row r="46" spans="1:8" ht="15">
      <c r="A46" s="142"/>
      <c r="B46" s="210"/>
      <c r="C46" s="143"/>
      <c r="D46" s="144"/>
      <c r="E46" s="170"/>
      <c r="F46" s="170"/>
      <c r="G46" s="170"/>
      <c r="H46" s="170"/>
    </row>
    <row r="47" spans="1:8" ht="14.25">
      <c r="A47" s="14"/>
      <c r="B47" s="207"/>
      <c r="C47" s="14"/>
      <c r="D47" s="64" t="s">
        <v>1</v>
      </c>
      <c r="E47" s="56">
        <f>SUM(E8:E46)</f>
        <v>316785517.56</v>
      </c>
      <c r="F47" s="56">
        <f>SUM(F8:F46)</f>
        <v>569561957.63</v>
      </c>
      <c r="G47" s="56">
        <f>SUM(G8:G46)</f>
        <v>161784793.73000002</v>
      </c>
      <c r="H47" s="56">
        <f>SUM(H8:H46)</f>
        <v>456651909.12</v>
      </c>
    </row>
    <row r="49" ht="14.25">
      <c r="F49" s="71"/>
    </row>
  </sheetData>
  <sheetProtection/>
  <mergeCells count="3">
    <mergeCell ref="E3:E4"/>
    <mergeCell ref="G3:G4"/>
    <mergeCell ref="H3:H4"/>
  </mergeCells>
  <printOptions/>
  <pageMargins left="0.07874015748031496" right="0.07874015748031496" top="0.7480314960629921" bottom="0.7480314960629921" header="0.31496062992125984" footer="0.31496062992125984"/>
  <pageSetup horizontalDpi="1200" verticalDpi="1200" orientation="landscape" scale="7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3.00390625" style="0" customWidth="1"/>
    <col min="2" max="2" width="12.140625" style="0" customWidth="1"/>
    <col min="3" max="3" width="12.57421875" style="0" customWidth="1"/>
    <col min="4" max="4" width="36.8515625" style="0" customWidth="1"/>
    <col min="5" max="5" width="19.7109375" style="0" customWidth="1"/>
    <col min="6" max="6" width="20.7109375" style="0" customWidth="1"/>
    <col min="7" max="7" width="17.421875" style="0" customWidth="1"/>
    <col min="8" max="8" width="17.8515625" style="0" customWidth="1"/>
  </cols>
  <sheetData>
    <row r="1" spans="1:9" ht="21">
      <c r="A1" s="242" t="s">
        <v>58</v>
      </c>
      <c r="B1" s="242"/>
      <c r="C1" s="242"/>
      <c r="D1" s="242"/>
      <c r="E1" s="242"/>
      <c r="F1" s="242"/>
      <c r="G1" s="242"/>
      <c r="H1" s="242"/>
      <c r="I1" s="51"/>
    </row>
    <row r="2" spans="1:8" ht="21">
      <c r="A2" s="73"/>
      <c r="B2" s="73"/>
      <c r="C2" s="73"/>
      <c r="D2" s="73" t="s">
        <v>108</v>
      </c>
      <c r="E2" s="80"/>
      <c r="F2" s="80"/>
      <c r="G2" s="80"/>
      <c r="H2" s="80"/>
    </row>
    <row r="3" spans="1:8" ht="26.25" customHeight="1">
      <c r="A3" s="89" t="s">
        <v>42</v>
      </c>
      <c r="B3" s="89" t="s">
        <v>54</v>
      </c>
      <c r="C3" s="89" t="s">
        <v>55</v>
      </c>
      <c r="D3" s="86" t="s">
        <v>57</v>
      </c>
      <c r="E3" s="219" t="s">
        <v>326</v>
      </c>
      <c r="F3" s="117" t="s">
        <v>327</v>
      </c>
      <c r="G3" s="234" t="s">
        <v>328</v>
      </c>
      <c r="H3" s="234" t="s">
        <v>330</v>
      </c>
    </row>
    <row r="4" spans="1:8" ht="15">
      <c r="A4" s="30">
        <v>12080000</v>
      </c>
      <c r="B4" s="138"/>
      <c r="C4" s="147"/>
      <c r="D4" s="14"/>
      <c r="E4" s="228"/>
      <c r="F4" s="118" t="s">
        <v>96</v>
      </c>
      <c r="G4" s="235"/>
      <c r="H4" s="235"/>
    </row>
    <row r="5" spans="1:8" ht="15">
      <c r="A5" s="214"/>
      <c r="B5" s="138"/>
      <c r="C5" s="147"/>
      <c r="D5" s="64" t="s">
        <v>342</v>
      </c>
      <c r="E5" s="212"/>
      <c r="F5" s="118"/>
      <c r="G5" s="118"/>
      <c r="H5" s="118"/>
    </row>
    <row r="6" spans="1:8" ht="15">
      <c r="A6" s="96">
        <v>236004001</v>
      </c>
      <c r="B6" s="138">
        <v>12020700</v>
      </c>
      <c r="C6" s="14">
        <v>12020799</v>
      </c>
      <c r="D6" s="162" t="s">
        <v>343</v>
      </c>
      <c r="E6" s="86" t="s">
        <v>344</v>
      </c>
      <c r="F6" s="86" t="s">
        <v>344</v>
      </c>
      <c r="G6" s="86" t="s">
        <v>345</v>
      </c>
      <c r="H6" s="86" t="s">
        <v>344</v>
      </c>
    </row>
    <row r="7" spans="1:8" ht="42.75">
      <c r="A7" s="96"/>
      <c r="B7" s="138"/>
      <c r="C7" s="14"/>
      <c r="D7" s="162" t="s">
        <v>247</v>
      </c>
      <c r="E7" s="86"/>
      <c r="F7" s="86"/>
      <c r="G7" s="86"/>
      <c r="H7" s="86"/>
    </row>
    <row r="8" spans="1:8" ht="15">
      <c r="A8" s="96"/>
      <c r="B8" s="138"/>
      <c r="C8" s="14"/>
      <c r="D8" s="15" t="s">
        <v>123</v>
      </c>
      <c r="E8" s="86"/>
      <c r="F8" s="86"/>
      <c r="G8" s="86"/>
      <c r="H8" s="86"/>
    </row>
    <row r="9" spans="1:8" ht="15">
      <c r="A9" s="14">
        <v>1202080000</v>
      </c>
      <c r="B9" s="138">
        <v>51702100100</v>
      </c>
      <c r="C9" s="149">
        <v>12020801</v>
      </c>
      <c r="D9" s="148" t="s">
        <v>210</v>
      </c>
      <c r="E9" s="151">
        <v>913500</v>
      </c>
      <c r="F9" s="151">
        <v>2075328.49</v>
      </c>
      <c r="G9" s="151">
        <v>292000</v>
      </c>
      <c r="H9" s="151">
        <v>1004850</v>
      </c>
    </row>
    <row r="10" spans="1:8" ht="14.25">
      <c r="A10" s="149"/>
      <c r="B10" s="138"/>
      <c r="C10" s="14"/>
      <c r="D10" s="150" t="s">
        <v>223</v>
      </c>
      <c r="E10" s="87"/>
      <c r="F10" s="87"/>
      <c r="G10" s="106"/>
      <c r="H10" s="87"/>
    </row>
    <row r="11" spans="1:8" ht="14.25">
      <c r="A11" s="14">
        <v>1202080000</v>
      </c>
      <c r="B11" s="138">
        <v>51300100100</v>
      </c>
      <c r="C11" s="149">
        <v>12020813</v>
      </c>
      <c r="D11" s="2" t="s">
        <v>188</v>
      </c>
      <c r="E11" s="106"/>
      <c r="F11" s="170">
        <v>6000000</v>
      </c>
      <c r="G11" s="163"/>
      <c r="H11" s="106"/>
    </row>
    <row r="12" spans="1:8" ht="14.25">
      <c r="A12" s="14"/>
      <c r="B12" s="138"/>
      <c r="C12" s="149"/>
      <c r="D12" s="64" t="s">
        <v>331</v>
      </c>
      <c r="E12" s="166"/>
      <c r="F12" s="166"/>
      <c r="G12" s="166"/>
      <c r="H12" s="166"/>
    </row>
    <row r="13" spans="1:8" ht="14.25">
      <c r="A13" s="14">
        <v>260010001</v>
      </c>
      <c r="B13" s="14">
        <v>12060000</v>
      </c>
      <c r="C13" s="14">
        <v>12060053</v>
      </c>
      <c r="D13" s="2" t="s">
        <v>332</v>
      </c>
      <c r="E13" s="56"/>
      <c r="F13" s="55"/>
      <c r="G13" s="56"/>
      <c r="H13" s="56">
        <v>8000000</v>
      </c>
    </row>
    <row r="14" spans="4:8" ht="14.25">
      <c r="D14" s="64" t="s">
        <v>1</v>
      </c>
      <c r="E14" s="213">
        <f>E6+E9</f>
        <v>1413500</v>
      </c>
      <c r="F14" s="55">
        <v>8575328.49</v>
      </c>
      <c r="G14" s="213">
        <f>G6+G9</f>
        <v>382000</v>
      </c>
      <c r="H14" s="213">
        <f>H6+H9+H13</f>
        <v>9504850</v>
      </c>
    </row>
  </sheetData>
  <sheetProtection/>
  <mergeCells count="4">
    <mergeCell ref="A1:H1"/>
    <mergeCell ref="E3:E4"/>
    <mergeCell ref="G3:G4"/>
    <mergeCell ref="H3:H4"/>
  </mergeCells>
  <printOptions/>
  <pageMargins left="0.07874015748031496" right="0.07874015748031496" top="0.7480314960629921" bottom="0.7480314960629921" header="0.31496062992125984" footer="0.31496062992125984"/>
  <pageSetup horizontalDpi="1200" verticalDpi="12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Hewlett-Packard Company</cp:lastModifiedBy>
  <cp:lastPrinted>2021-11-02T14:26:30Z</cp:lastPrinted>
  <dcterms:created xsi:type="dcterms:W3CDTF">2014-06-02T19:19:06Z</dcterms:created>
  <dcterms:modified xsi:type="dcterms:W3CDTF">2021-11-02T14:51:43Z</dcterms:modified>
  <cp:category/>
  <cp:version/>
  <cp:contentType/>
  <cp:contentStatus/>
</cp:coreProperties>
</file>